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8010" tabRatio="638" activeTab="0"/>
  </bookViews>
  <sheets>
    <sheet name="Celkové výsledky" sheetId="1" r:id="rId1"/>
    <sheet name="konečné pořadí podle kategorií" sheetId="2" state="hidden" r:id="rId2"/>
    <sheet name="konečné pořadí podle kategoríí" sheetId="3" r:id="rId3"/>
    <sheet name="Síň slávy" sheetId="4" r:id="rId4"/>
    <sheet name="info" sheetId="5" r:id="rId5"/>
  </sheets>
  <definedNames>
    <definedName name="_xlnm._FilterDatabase" localSheetId="0" hidden="1">'Celkové výsledky'!$B$3:$AU$158</definedName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<sst xmlns="http://schemas.openxmlformats.org/spreadsheetml/2006/main" count="3542" uniqueCount="528">
  <si>
    <t>Jméno</t>
  </si>
  <si>
    <t>Kategorie</t>
  </si>
  <si>
    <t>Index</t>
  </si>
  <si>
    <t>Součet</t>
  </si>
  <si>
    <t>GBM9514</t>
  </si>
  <si>
    <t>M19</t>
  </si>
  <si>
    <t>GBM0002</t>
  </si>
  <si>
    <t>M12</t>
  </si>
  <si>
    <t>čas</t>
  </si>
  <si>
    <t>kontroly</t>
  </si>
  <si>
    <t>M40</t>
  </si>
  <si>
    <t>CHALK Steve</t>
  </si>
  <si>
    <t>GBM6501</t>
  </si>
  <si>
    <t>ŽÁČEK Zbyněk</t>
  </si>
  <si>
    <t>GBM7107</t>
  </si>
  <si>
    <t>FIALOVÁ Petra</t>
  </si>
  <si>
    <t>GBM0470</t>
  </si>
  <si>
    <t>MDR</t>
  </si>
  <si>
    <t>FIALOVÁ Pavla</t>
  </si>
  <si>
    <t>GBM0257</t>
  </si>
  <si>
    <t>UNČOVSKÝ Vít</t>
  </si>
  <si>
    <t>GBM0004</t>
  </si>
  <si>
    <t>KREJČÍ Pavel</t>
  </si>
  <si>
    <t>GBM6806</t>
  </si>
  <si>
    <t>MAREČEK Jiří</t>
  </si>
  <si>
    <t>GBM5901</t>
  </si>
  <si>
    <t>M50</t>
  </si>
  <si>
    <t>PRIESSNITZ Jan</t>
  </si>
  <si>
    <t>GBM9802</t>
  </si>
  <si>
    <t>M14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</si>
  <si>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</si>
  <si>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</si>
  <si>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</si>
  <si>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</si>
  <si>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</si>
  <si>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</si>
  <si>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</si>
  <si>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</si>
  <si>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</si>
  <si>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</si>
  <si>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</si>
  <si>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</si>
  <si>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</si>
  <si>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</si>
  <si>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</si>
  <si>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</si>
  <si>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</si>
  <si>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</si>
  <si>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</si>
  <si>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</si>
  <si>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</si>
  <si>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</si>
  <si>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</si>
  <si>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</si>
  <si>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</si>
  <si>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</si>
  <si>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</si>
  <si>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</si>
  <si>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</si>
  <si>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</si>
  <si>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</si>
  <si>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</si>
  <si>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</si>
  <si>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D35</t>
  </si>
  <si>
    <t>D50</t>
  </si>
  <si>
    <t>HAŽMUK Jáchym</t>
  </si>
  <si>
    <t>GBM0401</t>
  </si>
  <si>
    <t>HAŽMUKOVÁ Jarmila</t>
  </si>
  <si>
    <t>ONDROUCH Martin</t>
  </si>
  <si>
    <t>GBM0651</t>
  </si>
  <si>
    <t>GBM0508</t>
  </si>
  <si>
    <t>UNČOVSKÝ Jakub</t>
  </si>
  <si>
    <t>GBM0418</t>
  </si>
  <si>
    <t>KINC Martin</t>
  </si>
  <si>
    <t>BŽATEK Vojtěch</t>
  </si>
  <si>
    <t>GBM9910</t>
  </si>
  <si>
    <t>GBM9902</t>
  </si>
  <si>
    <t>Index kat.</t>
  </si>
  <si>
    <t>MOKRÝ Pavel</t>
  </si>
  <si>
    <t>UNČOVSKÝ Marek</t>
  </si>
  <si>
    <t>HAŽMUK Ivo</t>
  </si>
  <si>
    <t>GBM6801</t>
  </si>
  <si>
    <t>GBM7109</t>
  </si>
  <si>
    <t>GBM7001</t>
  </si>
  <si>
    <t>MAREČKOVÁ Iva</t>
  </si>
  <si>
    <t>GBM6551</t>
  </si>
  <si>
    <t>ONDROUCHOVÁ Ludmila</t>
  </si>
  <si>
    <t>UNČOVSKÁ Martina</t>
  </si>
  <si>
    <t>HAŽMUKOVÁ Pavla</t>
  </si>
  <si>
    <t>GBM7057</t>
  </si>
  <si>
    <t>GBM7160</t>
  </si>
  <si>
    <t>GBM7656</t>
  </si>
  <si>
    <t>HANSLIANOVÁ Petra</t>
  </si>
  <si>
    <t>GBM5051</t>
  </si>
  <si>
    <t>HRUBÝ Vilém</t>
  </si>
  <si>
    <t>GBM0105</t>
  </si>
  <si>
    <t>ŽÁČEK Matěj</t>
  </si>
  <si>
    <t>GBM9806</t>
  </si>
  <si>
    <t>ŠROM Dominik</t>
  </si>
  <si>
    <t>ŠROM Jakub</t>
  </si>
  <si>
    <t>HRUBÝ Václav</t>
  </si>
  <si>
    <t>GBM9601</t>
  </si>
  <si>
    <t>M16</t>
  </si>
  <si>
    <t>FUČÍK Karel</t>
  </si>
  <si>
    <t>GAP7201</t>
  </si>
  <si>
    <t>GAP7401</t>
  </si>
  <si>
    <t>HRAZDIL Roman</t>
  </si>
  <si>
    <t>M20</t>
  </si>
  <si>
    <t>HROUDA Petr</t>
  </si>
  <si>
    <t>GBM6903</t>
  </si>
  <si>
    <t>FRÁŇA Pavel</t>
  </si>
  <si>
    <t>GBM5905</t>
  </si>
  <si>
    <t>BOUCHALOVÁ Justýna</t>
  </si>
  <si>
    <t>FCL9951</t>
  </si>
  <si>
    <t>D14</t>
  </si>
  <si>
    <t>34.</t>
  </si>
  <si>
    <t>35.</t>
  </si>
  <si>
    <t>36.</t>
  </si>
  <si>
    <t>37.</t>
  </si>
  <si>
    <t>38.</t>
  </si>
  <si>
    <t>39.</t>
  </si>
  <si>
    <t>40.</t>
  </si>
  <si>
    <t>BŽATKOVÁ Kateřina</t>
  </si>
  <si>
    <t>GBM9752</t>
  </si>
  <si>
    <t>D16</t>
  </si>
  <si>
    <t>DVOŘÁKOVÁ Martina</t>
  </si>
  <si>
    <t>GBM9561</t>
  </si>
  <si>
    <t>D19</t>
  </si>
  <si>
    <t>ČADOVÁ Lenka</t>
  </si>
  <si>
    <t>FCL9351</t>
  </si>
  <si>
    <t>GBM8812</t>
  </si>
  <si>
    <t>D20</t>
  </si>
  <si>
    <t>MOUČKOVÁ Andrea</t>
  </si>
  <si>
    <t>GBM9253</t>
  </si>
  <si>
    <t>MAREČKOVÁ Michaela</t>
  </si>
  <si>
    <t>GBM9251</t>
  </si>
  <si>
    <t>FUČÍKOVÁ Hana</t>
  </si>
  <si>
    <t>GAP7755</t>
  </si>
  <si>
    <t>LÁTALOVÁ Alexandra</t>
  </si>
  <si>
    <t>GBM5801</t>
  </si>
  <si>
    <t>41.</t>
  </si>
  <si>
    <t>42.</t>
  </si>
  <si>
    <t>43.</t>
  </si>
  <si>
    <t>44.</t>
  </si>
  <si>
    <t>45.</t>
  </si>
  <si>
    <t>46.</t>
  </si>
  <si>
    <t>47.</t>
  </si>
  <si>
    <t>ČADOVÁ Renata</t>
  </si>
  <si>
    <t>FCL6651</t>
  </si>
  <si>
    <t>TOMÁŠKOVÁ Klára</t>
  </si>
  <si>
    <t>GBM0352</t>
  </si>
  <si>
    <t>HELÁNOVÁ Kateřina</t>
  </si>
  <si>
    <t>GBM0353</t>
  </si>
  <si>
    <t>TOMÁŠEK Jáchym</t>
  </si>
  <si>
    <t>GBM0606</t>
  </si>
  <si>
    <t>GBM</t>
  </si>
  <si>
    <t>HROUDA Šimon</t>
  </si>
  <si>
    <t>GBM0504</t>
  </si>
  <si>
    <t>HELÁNOVÁ Tereza</t>
  </si>
  <si>
    <t>GBM0653</t>
  </si>
  <si>
    <t>48.</t>
  </si>
  <si>
    <t>49.</t>
  </si>
  <si>
    <t>SKLÁDANKOVÁ Tereza</t>
  </si>
  <si>
    <t>GBM8955</t>
  </si>
  <si>
    <t>50.</t>
  </si>
  <si>
    <t>FEKIAČOVÁ Mária</t>
  </si>
  <si>
    <t>GBM5853</t>
  </si>
  <si>
    <t>HROUDA Jakub</t>
  </si>
  <si>
    <t>GBM0106</t>
  </si>
  <si>
    <t>52.</t>
  </si>
  <si>
    <t>ŠINDELKA Antonín</t>
  </si>
  <si>
    <t>GBM7205</t>
  </si>
  <si>
    <t>53.</t>
  </si>
  <si>
    <t>FEKIAČ Jozef</t>
  </si>
  <si>
    <t>GBM5802</t>
  </si>
  <si>
    <t>54.</t>
  </si>
  <si>
    <t>ONDROUCH Jan</t>
  </si>
  <si>
    <t>55.</t>
  </si>
  <si>
    <t>CHMELÍK Albert</t>
  </si>
  <si>
    <t>GBM0408</t>
  </si>
  <si>
    <t>56.</t>
  </si>
  <si>
    <t>LÁTAL Miroslav</t>
  </si>
  <si>
    <t>GBM6001</t>
  </si>
  <si>
    <t>Závodů</t>
  </si>
  <si>
    <t>57.</t>
  </si>
  <si>
    <t>KINCOVA Daniela</t>
  </si>
  <si>
    <t>GBM8960</t>
  </si>
  <si>
    <t>58.</t>
  </si>
  <si>
    <t>GBM7455</t>
  </si>
  <si>
    <t>REGNER Antonín</t>
  </si>
  <si>
    <t>59.</t>
  </si>
  <si>
    <t>GBM0206</t>
  </si>
  <si>
    <t>60.</t>
  </si>
  <si>
    <t>GBM7713</t>
  </si>
  <si>
    <t>61.</t>
  </si>
  <si>
    <t>GBM0051</t>
  </si>
  <si>
    <t>D12</t>
  </si>
  <si>
    <t>62.</t>
  </si>
  <si>
    <t>GBM7657</t>
  </si>
  <si>
    <t>63.</t>
  </si>
  <si>
    <t>GBM9807</t>
  </si>
  <si>
    <t>64.</t>
  </si>
  <si>
    <t>GBM9302</t>
  </si>
  <si>
    <t>65.</t>
  </si>
  <si>
    <t>GBM8951</t>
  </si>
  <si>
    <t>66.</t>
  </si>
  <si>
    <t>67.</t>
  </si>
  <si>
    <t>HELÁNOVA Valerie</t>
  </si>
  <si>
    <t>REGNEROVA Hana</t>
  </si>
  <si>
    <t>GBM7258</t>
  </si>
  <si>
    <t>GBM7761</t>
  </si>
  <si>
    <t>68.</t>
  </si>
  <si>
    <t>GBM9107</t>
  </si>
  <si>
    <t>69.</t>
  </si>
  <si>
    <t>GBM7051</t>
  </si>
  <si>
    <t>70.</t>
  </si>
  <si>
    <t>REGNER Rostislav</t>
  </si>
  <si>
    <t>GBM0605</t>
  </si>
  <si>
    <t>71.</t>
  </si>
  <si>
    <t>GBM9405</t>
  </si>
  <si>
    <t>72.</t>
  </si>
  <si>
    <t>GBM8506</t>
  </si>
  <si>
    <t>73.</t>
  </si>
  <si>
    <t>74.</t>
  </si>
  <si>
    <t>76.</t>
  </si>
  <si>
    <t>77.</t>
  </si>
  <si>
    <t>DVOŘÁKOVÁ Lucie</t>
  </si>
  <si>
    <t>GBM0163</t>
  </si>
  <si>
    <t>JAKUBČÍKOVÁ Eva</t>
  </si>
  <si>
    <t>GBM7954</t>
  </si>
  <si>
    <t>FIALOVÁ Jana</t>
  </si>
  <si>
    <t>GBM6658</t>
  </si>
  <si>
    <t>ŠICNER Michal</t>
  </si>
  <si>
    <t>GBM7802</t>
  </si>
  <si>
    <t>DVOŘÁKOVÁ Julie</t>
  </si>
  <si>
    <t>78.</t>
  </si>
  <si>
    <t>GBM9961</t>
  </si>
  <si>
    <t>79.</t>
  </si>
  <si>
    <t>80.</t>
  </si>
  <si>
    <t>81.</t>
  </si>
  <si>
    <t>82.</t>
  </si>
  <si>
    <t>MOKRÁ Zdena</t>
  </si>
  <si>
    <t>GBM7153</t>
  </si>
  <si>
    <t>VAĎURA Jiří</t>
  </si>
  <si>
    <t>GBM8301</t>
  </si>
  <si>
    <t>NILAŠ Daniel</t>
  </si>
  <si>
    <t>GBM0406</t>
  </si>
  <si>
    <t>NILAŠ Štěpán</t>
  </si>
  <si>
    <t>GBM0702</t>
  </si>
  <si>
    <t>ŠICNER Štěpán</t>
  </si>
  <si>
    <t>83.</t>
  </si>
  <si>
    <t>GBM0703</t>
  </si>
  <si>
    <t>Legenda:</t>
  </si>
  <si>
    <t>Leader</t>
  </si>
  <si>
    <t>není z GBM</t>
  </si>
  <si>
    <r>
      <t xml:space="preserve">Index </t>
    </r>
    <r>
      <rPr>
        <sz val="11"/>
        <rFont val="Calibri"/>
        <family val="2"/>
      </rPr>
      <t>je číselná konstanta, která je specifická pro každou kategorii právě takto:</t>
    </r>
  </si>
  <si>
    <t>Prům. za závod</t>
  </si>
  <si>
    <t>MATULOVÁ Lucie</t>
  </si>
  <si>
    <t>84.</t>
  </si>
  <si>
    <t>FENCL Jan</t>
  </si>
  <si>
    <t>JANDA Václav</t>
  </si>
  <si>
    <t>85.</t>
  </si>
  <si>
    <t>GBM9005</t>
  </si>
  <si>
    <t>FCL6901</t>
  </si>
  <si>
    <t>86.</t>
  </si>
  <si>
    <t>87.</t>
  </si>
  <si>
    <t>FENCL Jiří</t>
  </si>
  <si>
    <t>FRÁŇOVÁ Pavla</t>
  </si>
  <si>
    <t>MOKRÁ Michaela</t>
  </si>
  <si>
    <t>SPÁČILOVÁ Petra</t>
  </si>
  <si>
    <t>POLÁK Robert</t>
  </si>
  <si>
    <t>POLÁK Vaclav</t>
  </si>
  <si>
    <t>CHMELÍKOVÁ Gabriela</t>
  </si>
  <si>
    <t>MAREČKOVÁ Zuzana</t>
  </si>
  <si>
    <t>BEDNAŘÍK Zdeněk</t>
  </si>
  <si>
    <t>HELAN Václav</t>
  </si>
  <si>
    <t>HAMÁK Aleš</t>
  </si>
  <si>
    <t>BOUCHALA Jiří</t>
  </si>
  <si>
    <t>88.</t>
  </si>
  <si>
    <t>GBM7006</t>
  </si>
  <si>
    <t>89.</t>
  </si>
  <si>
    <t>CHMELÍK Robert</t>
  </si>
  <si>
    <t>GBM0701</t>
  </si>
  <si>
    <t>TOMÁŠEK Gabriel</t>
  </si>
  <si>
    <t>GBM0460</t>
  </si>
  <si>
    <t>90.</t>
  </si>
  <si>
    <t>91.</t>
  </si>
  <si>
    <t>STAŇKOVÁ Anežka</t>
  </si>
  <si>
    <t>LÁTAL Tomáš</t>
  </si>
  <si>
    <t>REGNER Bretislav</t>
  </si>
  <si>
    <t>GBM7604</t>
  </si>
  <si>
    <t>Síň slávy závodníků s nejlepšími výsledky</t>
  </si>
  <si>
    <t>Nejvyšší účast na závodech</t>
  </si>
  <si>
    <t>14/14</t>
  </si>
  <si>
    <t>Nejlepší průměr bodů za závod</t>
  </si>
  <si>
    <t>Nejvyšší celový součet bodů</t>
  </si>
  <si>
    <t>51.</t>
  </si>
  <si>
    <t>75.</t>
  </si>
  <si>
    <t>92.</t>
  </si>
  <si>
    <t>FIALA Karel</t>
  </si>
  <si>
    <t>93.</t>
  </si>
  <si>
    <t>ŽOUŽELKOVÁ Ema</t>
  </si>
  <si>
    <r>
      <rPr>
        <b/>
        <sz val="12"/>
        <color indexed="8"/>
        <rFont val="Calibri"/>
        <family val="2"/>
      </rPr>
      <t>Neklasifikovaný závodník</t>
    </r>
    <r>
      <rPr>
        <sz val="11"/>
        <color theme="1"/>
        <rFont val="Calibri"/>
        <family val="2"/>
      </rPr>
      <t xml:space="preserve"> - pokud závodník nesplnil limit závodu, byl diskvalifikován nebo se nějak jinak prohřešil vůči pravidlům ROB, má sice v tabulce (když tohoto výsledku dosáhl) body za čas a kontroly, </t>
    </r>
    <r>
      <rPr>
        <b/>
        <sz val="11"/>
        <color indexed="8"/>
        <rFont val="Calibri"/>
        <family val="2"/>
      </rPr>
      <t xml:space="preserve">nemá ale spočítaný součet bodů </t>
    </r>
    <r>
      <rPr>
        <sz val="11"/>
        <color theme="1"/>
        <rFont val="Calibri"/>
        <family val="2"/>
      </rPr>
      <t>za závod - není v tomto závodě hodnocen.</t>
    </r>
  </si>
  <si>
    <t>Pro tisk je přizpůsoben pouze začátek prvního listu (Celkové výsledky) (2×A4 na výšku)</t>
  </si>
  <si>
    <r>
      <rPr>
        <b/>
        <sz val="12"/>
        <color indexed="8"/>
        <rFont val="Calibri"/>
        <family val="2"/>
      </rPr>
      <t>Pořadatel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Stavitel</t>
    </r>
    <r>
      <rPr>
        <sz val="11"/>
        <color theme="1"/>
        <rFont val="Calibri"/>
        <family val="2"/>
      </rPr>
      <t xml:space="preserve"> trati daného závodu, který se kvůli pořádání nemohl zúčastnit. Jako odměnu za pořádání má místo součtu bodů za závod uveden průměr součtu bodů za závody, kterých se v sezóně zúčastnil jako závodník. (Stavitel je vždy uveden ve výsledkové listině)</t>
    </r>
  </si>
  <si>
    <t>STAŇKOVÁ Věra</t>
  </si>
  <si>
    <t xml:space="preserve">GBM0808 </t>
  </si>
  <si>
    <t>BLAŽEK Richard</t>
  </si>
  <si>
    <t xml:space="preserve">GBM0208 </t>
  </si>
  <si>
    <t>94.</t>
  </si>
  <si>
    <t>95.</t>
  </si>
  <si>
    <t>PODEŠVOVÁ Vlasta</t>
  </si>
  <si>
    <t xml:space="preserve">GBM9256 </t>
  </si>
  <si>
    <t>96.</t>
  </si>
  <si>
    <t>MATULA Petr</t>
  </si>
  <si>
    <t>GBM8202</t>
  </si>
  <si>
    <t>97.</t>
  </si>
  <si>
    <t>Tomášek Martin</t>
  </si>
  <si>
    <t>GBM7408</t>
  </si>
  <si>
    <t>GBM0712</t>
  </si>
  <si>
    <t>GBM0806</t>
  </si>
  <si>
    <t>8/8</t>
  </si>
  <si>
    <t>TOMÁŠEK Martin</t>
  </si>
  <si>
    <t>BŽATEK Miroslav</t>
  </si>
  <si>
    <t>GBM0762</t>
  </si>
  <si>
    <t>12/12</t>
  </si>
  <si>
    <t>kategorie: MDR</t>
  </si>
  <si>
    <t>um.</t>
  </si>
  <si>
    <t>příjmení, jméno</t>
  </si>
  <si>
    <t>index</t>
  </si>
  <si>
    <t>body</t>
  </si>
  <si>
    <t>závody</t>
  </si>
  <si>
    <t>prům. za závod</t>
  </si>
  <si>
    <t>kategorie: D12</t>
  </si>
  <si>
    <t>kategorie: D14</t>
  </si>
  <si>
    <t>kategorie: D16</t>
  </si>
  <si>
    <t>kategorie: D19</t>
  </si>
  <si>
    <t>kategorie: D20</t>
  </si>
  <si>
    <t>kategorie: D35</t>
  </si>
  <si>
    <t>kategorie: D50</t>
  </si>
  <si>
    <t>kategorie: M12</t>
  </si>
  <si>
    <t>kategorie: M14</t>
  </si>
  <si>
    <t>kategorie: M16</t>
  </si>
  <si>
    <t>kategorie: M19</t>
  </si>
  <si>
    <t>kategorie: M20</t>
  </si>
  <si>
    <t>kategorie: M40</t>
  </si>
  <si>
    <t>kategorie: M50</t>
  </si>
  <si>
    <t>Oddílový žebříček závodníků za rok 2014</t>
  </si>
  <si>
    <t>D60</t>
  </si>
  <si>
    <t xml:space="preserve">D60 </t>
  </si>
  <si>
    <t>www.jakubsrom.cz</t>
  </si>
  <si>
    <t>www.skradiosport.cz</t>
  </si>
  <si>
    <t>98.</t>
  </si>
  <si>
    <t>GBM8352</t>
  </si>
  <si>
    <t>HIKLOVÁ Natalia</t>
  </si>
  <si>
    <t>99.</t>
  </si>
  <si>
    <t>FEKIAČ Jozef ml.</t>
  </si>
  <si>
    <t>GBM9105</t>
  </si>
  <si>
    <t>100.</t>
  </si>
  <si>
    <t>KLIEŠTÍK Jiří</t>
  </si>
  <si>
    <t>GBM8002</t>
  </si>
  <si>
    <t>101.</t>
  </si>
  <si>
    <t>CHMELÍK Petr</t>
  </si>
  <si>
    <t>GBM7502</t>
  </si>
  <si>
    <t>102.</t>
  </si>
  <si>
    <t>TOMANOVÁ Ester</t>
  </si>
  <si>
    <t>GBM0478</t>
  </si>
  <si>
    <t xml:space="preserve">KLIEŠTÍKOVÁ Sára </t>
  </si>
  <si>
    <t>103.</t>
  </si>
  <si>
    <t>GBM0476</t>
  </si>
  <si>
    <t>HIKL Tomáš</t>
  </si>
  <si>
    <t>104.</t>
  </si>
  <si>
    <t>GBM8101</t>
  </si>
  <si>
    <t>105.</t>
  </si>
  <si>
    <t>BLAŽEK Robert</t>
  </si>
  <si>
    <t>106.</t>
  </si>
  <si>
    <t>HLAVÁČEK Michal</t>
  </si>
  <si>
    <t>GBM0301</t>
  </si>
  <si>
    <t>107.</t>
  </si>
  <si>
    <t>MEZULÁNIKOVÁ Věra</t>
  </si>
  <si>
    <t>GBM8952</t>
  </si>
  <si>
    <t>neúčast</t>
  </si>
  <si>
    <t>10/10</t>
  </si>
  <si>
    <t>KLECOVÁ Johana</t>
  </si>
  <si>
    <t>FPA0451</t>
  </si>
  <si>
    <t>CUNINKOVÁ Katka</t>
  </si>
  <si>
    <t>KUBALOVÁ Alenka</t>
  </si>
  <si>
    <t>MIKOLÁŠOVÁ Ema</t>
  </si>
  <si>
    <t>BUKSOVÁ Zuzka</t>
  </si>
  <si>
    <t>FILOVÁ Barbora</t>
  </si>
  <si>
    <t>LAZORÍKOVÁ Edit</t>
  </si>
  <si>
    <t>MATOUŠKOVÁ Barbora</t>
  </si>
  <si>
    <t>AFK9751</t>
  </si>
  <si>
    <t>PRAVŇAN Vratko</t>
  </si>
  <si>
    <t>SMEREK Martin</t>
  </si>
  <si>
    <t>JURČÍK Tomáš</t>
  </si>
  <si>
    <t>NOSAĽ Michal</t>
  </si>
  <si>
    <t>KLEC Michal</t>
  </si>
  <si>
    <t>FPA0202</t>
  </si>
  <si>
    <t>RAČKO Lukáš</t>
  </si>
  <si>
    <t>CUNINKA Ján</t>
  </si>
  <si>
    <t>ŠIMÁČEK Martin</t>
  </si>
  <si>
    <t>ŠIMÁČEK Ondřej</t>
  </si>
  <si>
    <t>FPA9701</t>
  </si>
  <si>
    <t>FPA9401</t>
  </si>
  <si>
    <t>LÉHAR Adam</t>
  </si>
  <si>
    <t>RUDINSKÝ Jiří</t>
  </si>
  <si>
    <t>FPA8105</t>
  </si>
  <si>
    <t>FPA9106</t>
  </si>
  <si>
    <t>FILO Matúš</t>
  </si>
  <si>
    <t>ŠIMEČEK Juraj</t>
  </si>
  <si>
    <t>KLÍŽ Michal</t>
  </si>
  <si>
    <t>ETE7501</t>
  </si>
  <si>
    <t>ŠIMEČEK Jozef</t>
  </si>
  <si>
    <t>PAVELEK Viktor</t>
  </si>
  <si>
    <t>SVK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</si>
  <si>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</si>
  <si>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</si>
  <si>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</si>
  <si>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</si>
  <si>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</si>
  <si>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</si>
  <si>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</si>
  <si>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</si>
  <si>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</si>
  <si>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</si>
  <si>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</si>
  <si>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</si>
  <si>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</si>
  <si>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</si>
  <si>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</si>
  <si>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</si>
  <si>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</si>
  <si>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</si>
  <si>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</si>
  <si>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</si>
  <si>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</si>
  <si>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</si>
  <si>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</si>
  <si>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</si>
  <si>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 xml:space="preserve">STŘÍTECKÁ Markéta </t>
  </si>
  <si>
    <t>GBM0259</t>
  </si>
  <si>
    <t>132.</t>
  </si>
  <si>
    <t>ŠIMEČKOVÁ Anna</t>
  </si>
  <si>
    <t>133.</t>
  </si>
  <si>
    <t>144.</t>
  </si>
  <si>
    <t>PETERKA Ondřej</t>
  </si>
  <si>
    <t>GBM0311</t>
  </si>
  <si>
    <t>RETEK Jonáš</t>
  </si>
  <si>
    <t>145.</t>
  </si>
  <si>
    <t>GBM0114</t>
  </si>
  <si>
    <t>JURČÍK Peter</t>
  </si>
  <si>
    <t>146.</t>
  </si>
  <si>
    <t>JEDLIČKA Petr</t>
  </si>
  <si>
    <t>GBM6601</t>
  </si>
  <si>
    <t>147.</t>
  </si>
  <si>
    <t>148.</t>
  </si>
  <si>
    <t>PAGÁČOVÁ Michaela</t>
  </si>
  <si>
    <t>GAP0552</t>
  </si>
  <si>
    <t>SOPHIA Lilgová</t>
  </si>
  <si>
    <t>149.</t>
  </si>
  <si>
    <t>MATULOVÁ Iva</t>
  </si>
  <si>
    <t>GBM8459</t>
  </si>
  <si>
    <t>150.</t>
  </si>
  <si>
    <t>JANKOVSKÁ Alena</t>
  </si>
  <si>
    <t>151.</t>
  </si>
  <si>
    <t>GBM6954</t>
  </si>
  <si>
    <t>Oddílový žebříček závodníků pro rok 2016</t>
  </si>
  <si>
    <r>
      <rPr>
        <b/>
        <sz val="12"/>
        <color indexed="8"/>
        <rFont val="Calibri"/>
        <family val="2"/>
      </rPr>
      <t>Průměr za závod</t>
    </r>
    <r>
      <rPr>
        <sz val="11"/>
        <color theme="1"/>
        <rFont val="Calibri"/>
        <family val="2"/>
      </rPr>
      <t xml:space="preserve"> - počítán ze součtu jednotlivých závodů. Závodník může mít maximálně tolik průměrů, kolik absolvoval závodník závodů = 3 závody, 3 průměry</t>
    </r>
  </si>
  <si>
    <r>
      <t xml:space="preserve">vynechaný závod </t>
    </r>
    <r>
      <rPr>
        <sz val="11"/>
        <color theme="1"/>
        <rFont val="Calibri"/>
        <family val="2"/>
      </rPr>
      <t xml:space="preserve">- u závodu, který závodník neběží, má dotyčný v tabulce na svém řádku napsáno </t>
    </r>
    <r>
      <rPr>
        <b/>
        <sz val="11"/>
        <color indexed="8"/>
        <rFont val="Calibri"/>
        <family val="2"/>
      </rPr>
      <t>neúčast</t>
    </r>
    <r>
      <rPr>
        <sz val="11"/>
        <color theme="1"/>
        <rFont val="Calibri"/>
        <family val="2"/>
      </rPr>
      <t>. Za tento závod se mu přičítá 0 bodů</t>
    </r>
  </si>
  <si>
    <t>152.</t>
  </si>
  <si>
    <t>KOPOROVÁ Lenka</t>
  </si>
  <si>
    <t>GBM9753</t>
  </si>
  <si>
    <t>153.</t>
  </si>
  <si>
    <t>154.</t>
  </si>
  <si>
    <t>BLAŽKOVÁ Ivana</t>
  </si>
  <si>
    <t>GBM7660</t>
  </si>
  <si>
    <t>SOUKUPOVÁ Leona</t>
  </si>
  <si>
    <t>ASP6552</t>
  </si>
  <si>
    <t>HRUBÝ Vít</t>
  </si>
  <si>
    <t>155.</t>
  </si>
  <si>
    <t>FOLWARCZNY Martin</t>
  </si>
  <si>
    <t>GBM0513</t>
  </si>
  <si>
    <t>156.</t>
  </si>
  <si>
    <t>VESELÝ Filip</t>
  </si>
  <si>
    <t>GBM8911</t>
  </si>
  <si>
    <t>157.</t>
  </si>
  <si>
    <t>BYKOWSKY Ryszard</t>
  </si>
  <si>
    <t>POL</t>
  </si>
  <si>
    <t>M70</t>
  </si>
  <si>
    <t>158.</t>
  </si>
  <si>
    <t>STEHLÍK Šimon</t>
  </si>
  <si>
    <t>159.</t>
  </si>
  <si>
    <t>WIŚNIEWSKA Kamila</t>
  </si>
  <si>
    <t>160.</t>
  </si>
  <si>
    <t>SPORYSZ Martyna</t>
  </si>
  <si>
    <t>161.</t>
  </si>
  <si>
    <t>162.</t>
  </si>
  <si>
    <t>PASIERBSKI Maciej</t>
  </si>
  <si>
    <t>MICOR Kacper</t>
  </si>
  <si>
    <t>PIETRZYKOWSKI Władysław</t>
  </si>
  <si>
    <t>163.</t>
  </si>
  <si>
    <t>Body</t>
  </si>
  <si>
    <t>12.3. Brno-Jelenice - 3,5MHz</t>
  </si>
  <si>
    <t>12.3. Brno-Jelenice - 144MHz</t>
  </si>
  <si>
    <t>3.4. Brno-Útěchov - 144MHz</t>
  </si>
  <si>
    <t>3.4. Brno-Útěchov - 3,5MHz</t>
  </si>
  <si>
    <t>30.4. Ruprechtov - 3,5MHz</t>
  </si>
  <si>
    <t>30.4. Ruprechtov - 144MHz</t>
  </si>
  <si>
    <t>1.5. Ruprechtov - FOXORING</t>
  </si>
  <si>
    <t>1.5. Ruprechtov -SPRINT</t>
  </si>
  <si>
    <t>14.8. Řásná - dlouhá trať</t>
  </si>
  <si>
    <t>červeně - novinky pro rok 2016</t>
  </si>
  <si>
    <r>
      <rPr>
        <b/>
        <sz val="12"/>
        <color indexed="8"/>
        <rFont val="Calibri"/>
        <family val="2"/>
      </rPr>
      <t>Index</t>
    </r>
    <r>
      <rPr>
        <sz val="11"/>
        <color theme="1"/>
        <rFont val="Calibri"/>
        <family val="2"/>
      </rPr>
      <t xml:space="preserve"> - navýšení součtu bodů za závody podle kategorie. Snaha o co nepřesnější výsledky, u kterých nezáleží na věku nebo pohlaví, ale na výkonnosti</t>
    </r>
  </si>
  <si>
    <t>pořadatel</t>
  </si>
  <si>
    <t>25.9. Bílovice n/Svit. - dlouhá trať</t>
  </si>
  <si>
    <t>164.</t>
  </si>
  <si>
    <t>ADÁMKOVÁ Blanka</t>
  </si>
  <si>
    <t>DCH7852</t>
  </si>
  <si>
    <t>165.</t>
  </si>
  <si>
    <t>TOMÁŠKOVÁ Barbora</t>
  </si>
  <si>
    <t>GBM7659</t>
  </si>
  <si>
    <t>závodů: 10/10</t>
  </si>
  <si>
    <r>
      <t>Celkové výsledky - maximální bodové hodnocení závodu</t>
    </r>
    <r>
      <rPr>
        <sz val="11"/>
        <rFont val="Calibri"/>
        <family val="2"/>
      </rPr>
      <t xml:space="preserve"> je </t>
    </r>
    <r>
      <rPr>
        <b/>
        <sz val="11"/>
        <color indexed="10"/>
        <rFont val="Calibri"/>
        <family val="2"/>
      </rPr>
      <t>100 bodů</t>
    </r>
    <r>
      <rPr>
        <sz val="11"/>
        <rFont val="Calibri"/>
        <family val="2"/>
      </rPr>
      <t xml:space="preserve"> (</t>
    </r>
    <r>
      <rPr>
        <sz val="11"/>
        <color indexed="10"/>
        <rFont val="Calibri"/>
        <family val="2"/>
      </rPr>
      <t>nepočítá se kat. MDR</t>
    </r>
    <r>
      <rPr>
        <sz val="11"/>
        <rFont val="Calibri"/>
        <family val="2"/>
      </rPr>
      <t>), všichni ostatní mají bodů méně. Celkové výsledky se počítají</t>
    </r>
    <r>
      <rPr>
        <b/>
        <sz val="11"/>
        <rFont val="Calibri"/>
        <family val="2"/>
      </rPr>
      <t xml:space="preserve"> po škrtnutí </t>
    </r>
    <r>
      <rPr>
        <sz val="11"/>
        <rFont val="Calibri"/>
        <family val="2"/>
      </rPr>
      <t xml:space="preserve">absolvovaných </t>
    </r>
    <r>
      <rPr>
        <b/>
        <sz val="11"/>
        <rFont val="Calibri"/>
        <family val="2"/>
      </rPr>
      <t>závodů s nejméně body</t>
    </r>
    <r>
      <rPr>
        <sz val="11"/>
        <rFont val="Calibri"/>
        <family val="2"/>
      </rPr>
      <t xml:space="preserve">. Počet škrtnutých závodů se počítá zaokrouhlením výsledku po dělení pěti. </t>
    </r>
    <r>
      <rPr>
        <b/>
        <sz val="11"/>
        <rFont val="Calibri"/>
        <family val="2"/>
      </rPr>
      <t>Tzn. 13 závodů - 13:5≐3 - škrtají se 3 závody.</t>
    </r>
    <r>
      <rPr>
        <sz val="11"/>
        <color indexed="10"/>
        <rFont val="Calibri"/>
        <family val="2"/>
      </rPr>
      <t xml:space="preserve"> Škrtnutý závod je označen </t>
    </r>
    <r>
      <rPr>
        <strike/>
        <sz val="11"/>
        <color indexed="10"/>
        <rFont val="Calibri"/>
        <family val="2"/>
      </rPr>
      <t>0,00</t>
    </r>
  </si>
  <si>
    <t>kategorie: D60</t>
  </si>
  <si>
    <r>
      <rPr>
        <b/>
        <sz val="11"/>
        <color indexed="10"/>
        <rFont val="Calibri"/>
        <family val="2"/>
      </rPr>
      <t>Nejlepší průměr bodů za závod do síně slávy</t>
    </r>
    <r>
      <rPr>
        <sz val="11"/>
        <color indexed="10"/>
        <rFont val="Calibri"/>
        <family val="2"/>
      </rPr>
      <t xml:space="preserve"> se počítá pouze závodníkům, </t>
    </r>
    <r>
      <rPr>
        <b/>
        <sz val="11"/>
        <color indexed="10"/>
        <rFont val="Calibri"/>
        <family val="2"/>
      </rPr>
      <t>kteří absolvovaly alespoň třetinu závodů v sezóně</t>
    </r>
    <r>
      <rPr>
        <sz val="11"/>
        <color indexed="10"/>
        <rFont val="Calibri"/>
        <family val="2"/>
      </rPr>
      <t xml:space="preserve">. Opět se počet závodů zaokrouhluje. </t>
    </r>
    <r>
      <rPr>
        <b/>
        <sz val="11"/>
        <color indexed="10"/>
        <rFont val="Calibri"/>
        <family val="2"/>
      </rPr>
      <t>Tzn. např. 13 závodů = 13:3≐4; 11 závodů: 11:3≐4.</t>
    </r>
  </si>
  <si>
    <t>Vyrobil Jakub Šrom pro oddíl ROB SK RADIOSPORT Bílovice nad Svitavou. Konečný oddílový žebříček závodníků 2016</t>
  </si>
  <si>
    <t>Oddílový žebříček závodníků za rok 2016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</si>
</sst>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.0"/>
    <numFmt numFmtId="167" formatCode="0.000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11"/>
      <color indexed="23"/>
      <name val="Calibri"/>
      <family val="2"/>
    </font>
    <font>
      <b/>
      <sz val="14"/>
      <color indexed="10"/>
      <name val="Calibri"/>
      <family val="2"/>
    </font>
    <font>
      <b/>
      <i/>
      <sz val="18"/>
      <name val="Calibri"/>
      <family val="2"/>
    </font>
    <font>
      <b/>
      <i/>
      <sz val="1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3"/>
      <name val="Calibri"/>
      <family val="2"/>
    </font>
    <font>
      <sz val="9.5"/>
      <color indexed="10"/>
      <name val="Calibri"/>
      <family val="2"/>
    </font>
    <font>
      <b/>
      <sz val="9.5"/>
      <color indexed="10"/>
      <name val="Calibri"/>
      <family val="2"/>
    </font>
    <font>
      <sz val="9.5"/>
      <color indexed="23"/>
      <name val="Calibri"/>
      <family val="2"/>
    </font>
    <font>
      <b/>
      <sz val="9.5"/>
      <color indexed="23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7"/>
      <name val="Calibri"/>
      <family val="2"/>
    </font>
    <font>
      <strike/>
      <sz val="9.5"/>
      <name val="Calibri"/>
      <family val="2"/>
    </font>
    <font>
      <strike/>
      <sz val="9.5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Calibri"/>
      <family val="2"/>
    </font>
    <font>
      <sz val="11"/>
      <color theme="0" tint="-0.4999699890613556"/>
      <name val="Calibri"/>
      <family val="2"/>
    </font>
    <font>
      <b/>
      <sz val="14"/>
      <color rgb="FFFF0000"/>
      <name val="Calibri"/>
      <family val="2"/>
    </font>
    <font>
      <b/>
      <i/>
      <sz val="1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4"/>
      <color theme="10"/>
      <name val="Calibri"/>
      <family val="2"/>
    </font>
    <font>
      <sz val="11"/>
      <color rgb="FF00B050"/>
      <name val="Calibri"/>
      <family val="2"/>
    </font>
    <font>
      <sz val="9.5"/>
      <color rgb="FFFF0000"/>
      <name val="Calibri"/>
      <family val="2"/>
    </font>
    <font>
      <b/>
      <sz val="9.5"/>
      <color rgb="FFFF0000"/>
      <name val="Calibri"/>
      <family val="2"/>
    </font>
    <font>
      <sz val="9.5"/>
      <color theme="1" tint="0.49998000264167786"/>
      <name val="Calibri"/>
      <family val="2"/>
    </font>
    <font>
      <b/>
      <sz val="9.5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strike/>
      <sz val="9.5"/>
      <color rgb="FFFF0000"/>
      <name val="Calibri"/>
      <family val="2"/>
    </font>
    <font>
      <b/>
      <sz val="14"/>
      <color theme="1"/>
      <name val="Calibri"/>
      <family val="2"/>
    </font>
    <font>
      <b/>
      <i/>
      <sz val="13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00B05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25" fillId="0" borderId="10" xfId="0" applyNumberFormat="1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left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/>
    </xf>
    <xf numFmtId="2" fontId="25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27" fillId="0" borderId="0" xfId="0" applyNumberFormat="1" applyFont="1" applyBorder="1" applyAlignment="1">
      <alignment horizontal="left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left" vertical="center"/>
    </xf>
    <xf numFmtId="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 vertical="center"/>
    </xf>
    <xf numFmtId="2" fontId="2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left" vertical="center"/>
    </xf>
    <xf numFmtId="1" fontId="28" fillId="0" borderId="0" xfId="0" applyNumberFormat="1" applyFont="1" applyBorder="1" applyAlignment="1">
      <alignment horizontal="left" vertical="center"/>
    </xf>
    <xf numFmtId="2" fontId="28" fillId="0" borderId="19" xfId="0" applyNumberFormat="1" applyFont="1" applyBorder="1" applyAlignment="1">
      <alignment horizontal="left" vertical="center"/>
    </xf>
    <xf numFmtId="1" fontId="28" fillId="0" borderId="20" xfId="0" applyNumberFormat="1" applyFont="1" applyBorder="1" applyAlignment="1">
      <alignment horizontal="left" vertical="center"/>
    </xf>
    <xf numFmtId="1" fontId="28" fillId="0" borderId="20" xfId="0" applyNumberFormat="1" applyFont="1" applyBorder="1" applyAlignment="1">
      <alignment horizontal="center" vertical="center"/>
    </xf>
    <xf numFmtId="2" fontId="70" fillId="34" borderId="21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164" fontId="28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2" fontId="27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 vertical="center"/>
    </xf>
    <xf numFmtId="49" fontId="72" fillId="0" borderId="0" xfId="0" applyNumberFormat="1" applyFont="1" applyAlignment="1">
      <alignment/>
    </xf>
    <xf numFmtId="2" fontId="0" fillId="0" borderId="22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 wrapText="1"/>
    </xf>
    <xf numFmtId="2" fontId="73" fillId="0" borderId="2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3" fillId="0" borderId="23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right" vertical="center"/>
    </xf>
    <xf numFmtId="1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2" fontId="52" fillId="0" borderId="23" xfId="0" applyNumberFormat="1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left" vertical="center"/>
    </xf>
    <xf numFmtId="2" fontId="52" fillId="0" borderId="0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left" vertical="center"/>
    </xf>
    <xf numFmtId="49" fontId="73" fillId="0" borderId="0" xfId="0" applyNumberFormat="1" applyFont="1" applyBorder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left" vertical="center" wrapText="1"/>
    </xf>
    <xf numFmtId="2" fontId="52" fillId="0" borderId="0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" fontId="52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75" fillId="0" borderId="0" xfId="36" applyFont="1" applyAlignment="1">
      <alignment/>
    </xf>
    <xf numFmtId="0" fontId="76" fillId="0" borderId="0" xfId="0" applyFont="1" applyAlignment="1">
      <alignment/>
    </xf>
    <xf numFmtId="2" fontId="37" fillId="0" borderId="0" xfId="0" applyNumberFormat="1" applyFont="1" applyBorder="1" applyAlignment="1">
      <alignment/>
    </xf>
    <xf numFmtId="1" fontId="28" fillId="0" borderId="20" xfId="0" applyNumberFormat="1" applyFont="1" applyBorder="1" applyAlignment="1">
      <alignment horizontal="center"/>
    </xf>
    <xf numFmtId="0" fontId="3" fillId="0" borderId="25" xfId="0" applyFont="1" applyFill="1" applyBorder="1" applyAlignment="1">
      <alignment/>
    </xf>
    <xf numFmtId="49" fontId="77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center" vertical="center"/>
    </xf>
    <xf numFmtId="2" fontId="78" fillId="0" borderId="0" xfId="0" applyNumberFormat="1" applyFont="1" applyBorder="1" applyAlignment="1">
      <alignment horizontal="left" vertical="center"/>
    </xf>
    <xf numFmtId="2" fontId="77" fillId="0" borderId="0" xfId="0" applyNumberFormat="1" applyFont="1" applyBorder="1" applyAlignment="1">
      <alignment horizontal="center" vertical="center"/>
    </xf>
    <xf numFmtId="1" fontId="77" fillId="0" borderId="0" xfId="0" applyNumberFormat="1" applyFont="1" applyBorder="1" applyAlignment="1">
      <alignment horizontal="center" vertical="center"/>
    </xf>
    <xf numFmtId="2" fontId="77" fillId="0" borderId="0" xfId="0" applyNumberFormat="1" applyFont="1" applyBorder="1" applyAlignment="1">
      <alignment horizontal="left" vertical="center"/>
    </xf>
    <xf numFmtId="2" fontId="77" fillId="0" borderId="19" xfId="0" applyNumberFormat="1" applyFont="1" applyBorder="1" applyAlignment="1">
      <alignment horizontal="left" vertical="center"/>
    </xf>
    <xf numFmtId="1" fontId="77" fillId="0" borderId="2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2" fontId="28" fillId="0" borderId="11" xfId="0" applyNumberFormat="1" applyFont="1" applyBorder="1" applyAlignment="1">
      <alignment horizontal="left" vertical="center"/>
    </xf>
    <xf numFmtId="2" fontId="28" fillId="0" borderId="2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2" fontId="37" fillId="0" borderId="0" xfId="0" applyNumberFormat="1" applyFont="1" applyBorder="1" applyAlignment="1">
      <alignment horizontal="left"/>
    </xf>
    <xf numFmtId="0" fontId="64" fillId="0" borderId="0" xfId="0" applyFont="1" applyAlignment="1">
      <alignment/>
    </xf>
    <xf numFmtId="2" fontId="64" fillId="0" borderId="27" xfId="0" applyNumberFormat="1" applyFont="1" applyBorder="1" applyAlignment="1">
      <alignment horizontal="left" vertical="center"/>
    </xf>
    <xf numFmtId="2" fontId="64" fillId="0" borderId="28" xfId="0" applyNumberFormat="1" applyFont="1" applyBorder="1" applyAlignment="1">
      <alignment horizontal="left" vertical="center"/>
    </xf>
    <xf numFmtId="2" fontId="64" fillId="0" borderId="29" xfId="0" applyNumberFormat="1" applyFont="1" applyBorder="1" applyAlignment="1">
      <alignment horizontal="left" vertical="center"/>
    </xf>
    <xf numFmtId="2" fontId="64" fillId="0" borderId="30" xfId="0" applyNumberFormat="1" applyFont="1" applyBorder="1" applyAlignment="1">
      <alignment horizontal="left" vertical="center"/>
    </xf>
    <xf numFmtId="2" fontId="64" fillId="0" borderId="17" xfId="0" applyNumberFormat="1" applyFont="1" applyBorder="1" applyAlignment="1">
      <alignment horizontal="left" vertical="center"/>
    </xf>
    <xf numFmtId="2" fontId="64" fillId="0" borderId="17" xfId="0" applyNumberFormat="1" applyFont="1" applyBorder="1" applyAlignment="1">
      <alignment horizontal="left"/>
    </xf>
    <xf numFmtId="2" fontId="64" fillId="0" borderId="31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 vertical="center"/>
    </xf>
    <xf numFmtId="2" fontId="80" fillId="0" borderId="0" xfId="0" applyNumberFormat="1" applyFont="1" applyBorder="1" applyAlignment="1">
      <alignment horizontal="left" vertical="center"/>
    </xf>
    <xf numFmtId="2" fontId="79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Border="1" applyAlignment="1">
      <alignment horizontal="center" vertical="center"/>
    </xf>
    <xf numFmtId="2" fontId="79" fillId="0" borderId="0" xfId="0" applyNumberFormat="1" applyFont="1" applyBorder="1" applyAlignment="1">
      <alignment horizontal="left" vertical="center"/>
    </xf>
    <xf numFmtId="2" fontId="79" fillId="0" borderId="19" xfId="0" applyNumberFormat="1" applyFont="1" applyBorder="1" applyAlignment="1">
      <alignment horizontal="left" vertical="center"/>
    </xf>
    <xf numFmtId="1" fontId="79" fillId="0" borderId="20" xfId="0" applyNumberFormat="1" applyFont="1" applyBorder="1" applyAlignment="1">
      <alignment horizontal="center" vertical="center"/>
    </xf>
    <xf numFmtId="2" fontId="79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/>
    </xf>
    <xf numFmtId="1" fontId="79" fillId="0" borderId="20" xfId="0" applyNumberFormat="1" applyFont="1" applyBorder="1" applyAlignment="1">
      <alignment horizontal="center"/>
    </xf>
    <xf numFmtId="2" fontId="48" fillId="0" borderId="19" xfId="0" applyNumberFormat="1" applyFont="1" applyBorder="1" applyAlignment="1">
      <alignment horizontal="left" vertical="center"/>
    </xf>
    <xf numFmtId="2" fontId="82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83" fillId="0" borderId="32" xfId="0" applyFont="1" applyBorder="1" applyAlignment="1">
      <alignment wrapText="1"/>
    </xf>
    <xf numFmtId="49" fontId="3" fillId="0" borderId="23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2" fontId="52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32" xfId="0" applyNumberFormat="1" applyFont="1" applyBorder="1" applyAlignment="1">
      <alignment horizontal="center" vertical="center"/>
    </xf>
    <xf numFmtId="0" fontId="43" fillId="0" borderId="22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0" fontId="83" fillId="0" borderId="10" xfId="0" applyFont="1" applyBorder="1" applyAlignment="1">
      <alignment horizontal="left" wrapText="1"/>
    </xf>
    <xf numFmtId="0" fontId="83" fillId="0" borderId="32" xfId="0" applyFont="1" applyBorder="1" applyAlignment="1">
      <alignment horizontal="left" wrapText="1"/>
    </xf>
    <xf numFmtId="0" fontId="83" fillId="0" borderId="22" xfId="0" applyFont="1" applyBorder="1" applyAlignment="1">
      <alignment horizontal="left" wrapText="1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3" fillId="0" borderId="0" xfId="36" applyFont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0" fillId="0" borderId="0" xfId="0" applyAlignment="1">
      <alignment horizontal="left"/>
    </xf>
    <xf numFmtId="2" fontId="25" fillId="0" borderId="0" xfId="0" applyNumberFormat="1" applyFont="1" applyBorder="1" applyAlignment="1">
      <alignment horizontal="center" vertical="center"/>
    </xf>
    <xf numFmtId="0" fontId="87" fillId="0" borderId="3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</xdr:row>
      <xdr:rowOff>0</xdr:rowOff>
    </xdr:from>
    <xdr:to>
      <xdr:col>7</xdr:col>
      <xdr:colOff>838200</xdr:colOff>
      <xdr:row>1</xdr:row>
      <xdr:rowOff>247650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23850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142875</xdr:rowOff>
    </xdr:from>
    <xdr:to>
      <xdr:col>9</xdr:col>
      <xdr:colOff>295275</xdr:colOff>
      <xdr:row>4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42875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57150</xdr:rowOff>
    </xdr:from>
    <xdr:to>
      <xdr:col>12</xdr:col>
      <xdr:colOff>171450</xdr:colOff>
      <xdr:row>5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47650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ubsrom.cz/" TargetMode="External" /><Relationship Id="rId2" Type="http://schemas.openxmlformats.org/officeDocument/2006/relationships/hyperlink" Target="http://www.skradiosport.cz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5.57421875" style="47" customWidth="1"/>
    <col min="2" max="2" width="22.28125" style="22" customWidth="1"/>
    <col min="3" max="3" width="8.8515625" style="52" customWidth="1"/>
    <col min="4" max="4" width="10.57421875" style="27" customWidth="1"/>
    <col min="5" max="5" width="9.140625" style="17" customWidth="1"/>
    <col min="6" max="6" width="10.8515625" style="53" customWidth="1"/>
    <col min="7" max="7" width="9.00390625" style="54" customWidth="1"/>
    <col min="8" max="8" width="15.140625" style="55" customWidth="1"/>
    <col min="9" max="9" width="12.00390625" style="17" customWidth="1"/>
    <col min="10" max="10" width="11.57421875" style="18" customWidth="1"/>
    <col min="11" max="11" width="10.7109375" style="20" customWidth="1"/>
    <col min="12" max="12" width="2.7109375" style="17" customWidth="1"/>
    <col min="13" max="13" width="12.00390625" style="17" customWidth="1"/>
    <col min="14" max="14" width="11.57421875" style="18" customWidth="1"/>
    <col min="15" max="15" width="10.7109375" style="20" customWidth="1"/>
    <col min="16" max="16" width="2.7109375" style="17" customWidth="1"/>
    <col min="17" max="17" width="12.00390625" style="17" customWidth="1"/>
    <col min="18" max="18" width="11.57421875" style="18" customWidth="1"/>
    <col min="19" max="19" width="10.7109375" style="20" customWidth="1"/>
    <col min="20" max="20" width="2.7109375" style="17" customWidth="1"/>
    <col min="21" max="21" width="12.00390625" style="17" customWidth="1"/>
    <col min="22" max="22" width="11.57421875" style="18" customWidth="1"/>
    <col min="23" max="23" width="10.7109375" style="18" customWidth="1"/>
    <col min="24" max="24" width="2.7109375" style="19" customWidth="1"/>
    <col min="25" max="25" width="12.00390625" style="25" customWidth="1"/>
    <col min="26" max="26" width="11.57421875" style="26" customWidth="1"/>
    <col min="27" max="27" width="10.7109375" style="22" customWidth="1"/>
    <col min="28" max="28" width="2.7109375" style="19" customWidth="1"/>
    <col min="29" max="29" width="12.00390625" style="24" customWidth="1"/>
    <col min="30" max="30" width="11.57421875" style="24" customWidth="1"/>
    <col min="31" max="31" width="10.7109375" style="24" customWidth="1"/>
    <col min="32" max="32" width="2.7109375" style="24" customWidth="1"/>
    <col min="33" max="33" width="12.00390625" style="24" customWidth="1"/>
    <col min="34" max="34" width="11.57421875" style="26" customWidth="1"/>
    <col min="35" max="35" width="10.7109375" style="26" customWidth="1"/>
    <col min="36" max="36" width="2.7109375" style="24" customWidth="1"/>
    <col min="37" max="37" width="12.00390625" style="24" customWidth="1"/>
    <col min="38" max="38" width="11.57421875" style="24" customWidth="1"/>
    <col min="39" max="39" width="10.7109375" style="24" customWidth="1"/>
    <col min="40" max="40" width="2.7109375" style="24" customWidth="1"/>
    <col min="41" max="41" width="12.00390625" style="17" customWidth="1"/>
    <col min="42" max="42" width="11.57421875" style="18" customWidth="1"/>
    <col min="43" max="43" width="10.7109375" style="20" customWidth="1"/>
    <col min="44" max="44" width="2.7109375" style="24" customWidth="1"/>
    <col min="45" max="45" width="12.00390625" style="24" customWidth="1"/>
    <col min="46" max="46" width="11.57421875" style="24" customWidth="1"/>
    <col min="47" max="47" width="10.7109375" style="24" customWidth="1"/>
    <col min="48" max="48" width="2.7109375" style="24" customWidth="1"/>
    <col min="49" max="49" width="12.00390625" style="24" customWidth="1"/>
    <col min="50" max="50" width="11.57421875" style="26" customWidth="1"/>
    <col min="51" max="51" width="10.7109375" style="26" customWidth="1"/>
    <col min="52" max="52" width="2.7109375" style="24" customWidth="1"/>
    <col min="53" max="53" width="12.00390625" style="24" customWidth="1"/>
    <col min="54" max="54" width="11.57421875" style="24" customWidth="1"/>
    <col min="55" max="55" width="10.7109375" style="24" customWidth="1"/>
    <col min="56" max="56" width="2.7109375" style="24" customWidth="1"/>
    <col min="57" max="57" width="12.00390625" style="17" customWidth="1"/>
    <col min="58" max="58" width="11.57421875" style="18" customWidth="1"/>
    <col min="59" max="59" width="10.7109375" style="20" customWidth="1"/>
    <col min="60" max="60" width="22.140625" style="69" customWidth="1"/>
    <col min="61" max="61" width="11.00390625" style="20" customWidth="1"/>
    <col min="62" max="62" width="23.57421875" style="69" customWidth="1"/>
    <col min="63" max="63" width="18.00390625" style="69" customWidth="1"/>
    <col min="64" max="64" width="14.00390625" style="69" customWidth="1"/>
    <col min="65" max="65" width="9.140625" style="69" customWidth="1"/>
    <col min="66" max="66" width="17.00390625" style="69" customWidth="1"/>
    <col min="67" max="67" width="11.00390625" style="69" customWidth="1"/>
    <col min="68" max="68" width="2.57421875" style="69" customWidth="1"/>
    <col min="69" max="69" width="18.00390625" style="69" customWidth="1"/>
    <col min="70" max="16384" width="9.140625" style="24" customWidth="1"/>
  </cols>
  <sheetData>
    <row r="1" spans="2:69" ht="25.5" customHeight="1" thickBot="1">
      <c r="B1" s="191" t="s">
        <v>467</v>
      </c>
      <c r="C1" s="191"/>
      <c r="D1" s="191"/>
      <c r="E1" s="191"/>
      <c r="F1" s="191"/>
      <c r="G1" s="191"/>
      <c r="H1" s="136" t="s">
        <v>522</v>
      </c>
      <c r="I1" s="153"/>
      <c r="J1" s="30"/>
      <c r="K1" s="32"/>
      <c r="M1" s="29"/>
      <c r="N1" s="30"/>
      <c r="O1" s="32"/>
      <c r="Q1" s="29"/>
      <c r="R1" s="30"/>
      <c r="S1" s="32"/>
      <c r="AA1" s="26"/>
      <c r="AG1" s="21"/>
      <c r="AH1" s="48"/>
      <c r="AI1" s="48"/>
      <c r="AJ1" s="48"/>
      <c r="AW1" s="21"/>
      <c r="AX1" s="48"/>
      <c r="AY1" s="48"/>
      <c r="AZ1" s="48"/>
      <c r="BI1" s="24"/>
      <c r="BJ1" s="24"/>
      <c r="BK1" s="24"/>
      <c r="BL1" s="24"/>
      <c r="BM1" s="24"/>
      <c r="BN1" s="24"/>
      <c r="BO1" s="24"/>
      <c r="BP1" s="24"/>
      <c r="BQ1" s="24"/>
    </row>
    <row r="2" spans="1:60" s="26" customFormat="1" ht="20.25" customHeight="1">
      <c r="A2" s="72"/>
      <c r="B2" s="27"/>
      <c r="C2" s="27"/>
      <c r="D2" s="27"/>
      <c r="E2" s="34"/>
      <c r="F2" s="34"/>
      <c r="G2" s="35"/>
      <c r="H2" s="34"/>
      <c r="I2" s="188" t="s">
        <v>503</v>
      </c>
      <c r="J2" s="189"/>
      <c r="K2" s="190"/>
      <c r="L2" s="23"/>
      <c r="M2" s="188" t="s">
        <v>504</v>
      </c>
      <c r="N2" s="189"/>
      <c r="O2" s="190"/>
      <c r="P2" s="23"/>
      <c r="Q2" s="188" t="s">
        <v>505</v>
      </c>
      <c r="R2" s="189"/>
      <c r="S2" s="190"/>
      <c r="U2" s="188" t="s">
        <v>506</v>
      </c>
      <c r="V2" s="189"/>
      <c r="W2" s="190"/>
      <c r="Y2" s="188" t="s">
        <v>507</v>
      </c>
      <c r="Z2" s="189"/>
      <c r="AA2" s="190"/>
      <c r="AC2" s="188" t="s">
        <v>508</v>
      </c>
      <c r="AD2" s="189"/>
      <c r="AE2" s="190"/>
      <c r="AG2" s="188" t="s">
        <v>509</v>
      </c>
      <c r="AH2" s="189"/>
      <c r="AI2" s="190"/>
      <c r="AK2" s="188" t="s">
        <v>510</v>
      </c>
      <c r="AL2" s="189"/>
      <c r="AM2" s="190"/>
      <c r="AO2" s="188" t="s">
        <v>511</v>
      </c>
      <c r="AP2" s="189"/>
      <c r="AQ2" s="190"/>
      <c r="AS2" s="188" t="s">
        <v>515</v>
      </c>
      <c r="AT2" s="189"/>
      <c r="AU2" s="190"/>
      <c r="AW2" s="187"/>
      <c r="AX2" s="187"/>
      <c r="AY2" s="187"/>
      <c r="BA2" s="187"/>
      <c r="BB2" s="187"/>
      <c r="BC2" s="187"/>
      <c r="BE2" s="187"/>
      <c r="BF2" s="187"/>
      <c r="BG2" s="187"/>
      <c r="BH2" s="18"/>
    </row>
    <row r="3" spans="1:60" s="43" customFormat="1" ht="13.5" customHeight="1">
      <c r="A3" s="50"/>
      <c r="B3" s="33" t="s">
        <v>0</v>
      </c>
      <c r="C3" s="33" t="s">
        <v>2</v>
      </c>
      <c r="D3" s="33" t="s">
        <v>1</v>
      </c>
      <c r="E3" s="36" t="s">
        <v>3</v>
      </c>
      <c r="F3" s="28" t="s">
        <v>77</v>
      </c>
      <c r="G3" s="37" t="s">
        <v>183</v>
      </c>
      <c r="H3" s="28" t="s">
        <v>256</v>
      </c>
      <c r="I3" s="38" t="s">
        <v>502</v>
      </c>
      <c r="J3" s="28" t="s">
        <v>8</v>
      </c>
      <c r="K3" s="39" t="s">
        <v>9</v>
      </c>
      <c r="L3" s="37"/>
      <c r="M3" s="38" t="s">
        <v>502</v>
      </c>
      <c r="N3" s="28" t="s">
        <v>8</v>
      </c>
      <c r="O3" s="39" t="s">
        <v>9</v>
      </c>
      <c r="P3" s="37"/>
      <c r="Q3" s="38" t="s">
        <v>502</v>
      </c>
      <c r="R3" s="28" t="s">
        <v>8</v>
      </c>
      <c r="S3" s="39" t="s">
        <v>9</v>
      </c>
      <c r="U3" s="38" t="s">
        <v>502</v>
      </c>
      <c r="V3" s="28" t="s">
        <v>8</v>
      </c>
      <c r="W3" s="39" t="s">
        <v>9</v>
      </c>
      <c r="Y3" s="38" t="s">
        <v>502</v>
      </c>
      <c r="Z3" s="28" t="s">
        <v>8</v>
      </c>
      <c r="AA3" s="39" t="s">
        <v>9</v>
      </c>
      <c r="AC3" s="38" t="s">
        <v>502</v>
      </c>
      <c r="AD3" s="28" t="s">
        <v>8</v>
      </c>
      <c r="AE3" s="39" t="s">
        <v>9</v>
      </c>
      <c r="AG3" s="38" t="s">
        <v>502</v>
      </c>
      <c r="AH3" s="28" t="s">
        <v>8</v>
      </c>
      <c r="AI3" s="39" t="s">
        <v>9</v>
      </c>
      <c r="AK3" s="38" t="s">
        <v>502</v>
      </c>
      <c r="AL3" s="28" t="s">
        <v>8</v>
      </c>
      <c r="AM3" s="39" t="s">
        <v>9</v>
      </c>
      <c r="AO3" s="38" t="s">
        <v>502</v>
      </c>
      <c r="AP3" s="28" t="s">
        <v>8</v>
      </c>
      <c r="AQ3" s="39" t="s">
        <v>9</v>
      </c>
      <c r="AS3" s="38" t="s">
        <v>502</v>
      </c>
      <c r="AT3" s="28" t="s">
        <v>8</v>
      </c>
      <c r="AU3" s="39" t="s">
        <v>9</v>
      </c>
      <c r="AW3" s="28"/>
      <c r="AX3" s="28"/>
      <c r="AY3" s="37"/>
      <c r="BA3" s="28"/>
      <c r="BB3" s="28"/>
      <c r="BC3" s="37"/>
      <c r="BE3" s="28"/>
      <c r="BF3" s="28"/>
      <c r="BG3" s="37"/>
      <c r="BH3" s="17"/>
    </row>
    <row r="4" spans="1:60" s="147" customFormat="1" ht="12.75" customHeight="1">
      <c r="A4" s="49" t="s">
        <v>30</v>
      </c>
      <c r="B4" s="139" t="s">
        <v>99</v>
      </c>
      <c r="C4" s="140" t="s">
        <v>4</v>
      </c>
      <c r="D4" s="140" t="s">
        <v>107</v>
      </c>
      <c r="E4" s="141">
        <f>F4*(I4+M4+Q4+U4+Y4+AC4+AG4+AK4+AO4+AS4+AW4+BA4+BE4)</f>
        <v>778.9103278684788</v>
      </c>
      <c r="F4" s="142">
        <f>IF(D4="MDR",1.3,0)+IF(D4="D12",1.23,0)+IF(D4="D14",1.17,0)+IF(D4="D16",1.12,0)+IF(D4="D19",1.07,0)+IF(D4="D20",1.04,0)+IF(D4="D35",1.1,0)+IF(D4="D50",1.17,0)+IF(D4="M12",1.18,0)+IF(D4="M14",1.12,0)+IF(D4="M16",1.07,0)+IF(D4="M19",1.03,0)+IF(D4="M20",1,0)+IF(D4="M40",1.05,0)+IF(D4="M50",1.1,0)+IF(D4="D60",1.25,0)+IF(D4="M70",1.21,0)</f>
        <v>1</v>
      </c>
      <c r="G4" s="143">
        <f>IF(I4&gt;0,1,0)+IF(M4&gt;0,1,0)+IF(Q4&gt;0,1,0)+IF(U4&gt;0,1,0)+IF(Y4&gt;0,1,0)+IF(AC4&gt;0,1,0)+IF(AG4&gt;0,1,0)+IF(AK4&gt;0,1,0)+IF(AO4&gt;0,1,0)+IF(AS4&gt;0,1,0)+IF(AW4&gt;0,1,0)+IF(BA4&gt;0,1,0)+IF(BE4,1,0)</f>
        <v>8</v>
      </c>
      <c r="H4" s="144">
        <f>E4/G4</f>
        <v>97.36379098355985</v>
      </c>
      <c r="I4" s="145">
        <f>(1000/(J4/K4)+J4/7)*0.7469</f>
        <v>98.42898588444721</v>
      </c>
      <c r="J4" s="142">
        <v>48.03</v>
      </c>
      <c r="K4" s="146">
        <v>6</v>
      </c>
      <c r="L4" s="143"/>
      <c r="M4" s="145">
        <f>(1000/(N4/O4)+N4/7)*0.7041</f>
        <v>100.00446059007334</v>
      </c>
      <c r="N4" s="142">
        <v>44.21</v>
      </c>
      <c r="O4" s="146">
        <v>6</v>
      </c>
      <c r="P4" s="144"/>
      <c r="Q4" s="145">
        <f>(1000/(R4/S4)+R4/7)*0.6153</f>
        <v>87.51832919891254</v>
      </c>
      <c r="R4" s="142">
        <v>44.14</v>
      </c>
      <c r="S4" s="146">
        <v>6</v>
      </c>
      <c r="U4" s="145">
        <f>(1000/(V4/W4)+V4/7)*0.6492</f>
        <v>100.00237681626601</v>
      </c>
      <c r="V4" s="142">
        <v>40.47</v>
      </c>
      <c r="W4" s="146">
        <v>6</v>
      </c>
      <c r="Y4" s="145">
        <f>(1000/(Z4/AA4)+Z4/7)*0.5863</f>
        <v>95.59210172565575</v>
      </c>
      <c r="Z4" s="142">
        <v>38.07</v>
      </c>
      <c r="AA4" s="146">
        <v>6</v>
      </c>
      <c r="AC4" s="145">
        <f>AVERAGE(AG4,AK4,Y4,U4,Q4,M4,I4)</f>
        <v>97.36379098355985</v>
      </c>
      <c r="AD4" s="142" t="s">
        <v>514</v>
      </c>
      <c r="AE4" s="146" t="s">
        <v>514</v>
      </c>
      <c r="AG4" s="145">
        <f>(1000/(AH4/AI4)+AH4/7)*0.3404</f>
        <v>100.00459022280471</v>
      </c>
      <c r="AH4" s="142">
        <v>38.15</v>
      </c>
      <c r="AI4" s="146">
        <v>11</v>
      </c>
      <c r="AK4" s="145">
        <f>(1000/(AL4/AM4)+AL4/7)*0.2098</f>
        <v>99.99569244675938</v>
      </c>
      <c r="AL4" s="142">
        <v>25.37</v>
      </c>
      <c r="AM4" s="146">
        <v>12</v>
      </c>
      <c r="AO4" s="145">
        <v>0</v>
      </c>
      <c r="AP4" s="142" t="s">
        <v>381</v>
      </c>
      <c r="AQ4" s="146" t="s">
        <v>381</v>
      </c>
      <c r="AS4" s="178">
        <v>0</v>
      </c>
      <c r="AT4" s="142">
        <v>106.1</v>
      </c>
      <c r="AU4" s="146">
        <v>12</v>
      </c>
      <c r="AW4" s="144"/>
      <c r="AX4" s="142"/>
      <c r="AY4" s="143"/>
      <c r="BA4" s="144"/>
      <c r="BB4" s="142"/>
      <c r="BC4" s="143"/>
      <c r="BE4" s="144"/>
      <c r="BF4" s="142"/>
      <c r="BG4" s="143"/>
      <c r="BH4" s="144"/>
    </row>
    <row r="5" spans="1:60" s="172" customFormat="1" ht="12.75">
      <c r="A5" s="49" t="s">
        <v>31</v>
      </c>
      <c r="B5" s="33" t="s">
        <v>24</v>
      </c>
      <c r="C5" s="27" t="s">
        <v>25</v>
      </c>
      <c r="D5" s="27" t="s">
        <v>26</v>
      </c>
      <c r="E5" s="36">
        <f>F5*(I5+M5+Q5+U5+Y5+AC5+AG5+AK5+AO5+AS5+AW5+BA5+BE5)</f>
        <v>691.9520268002381</v>
      </c>
      <c r="F5" s="34">
        <f>IF(D5="MDR",1.3,0)+IF(D5="D12",1.23,0)+IF(D5="D14",1.17,0)+IF(D5="D16",1.12,0)+IF(D5="D19",1.07,0)+IF(D5="D20",1.04,0)+IF(D5="D35",1.1,0)+IF(D5="D50",1.17,0)+IF(D5="M12",1.18,0)+IF(D5="M14",1.12,0)+IF(D5="M16",1.07,0)+IF(D5="M19",1.03,0)+IF(D5="M20",1,0)+IF(D5="M40",1.05,0)+IF(D5="M50",1.1,0)+IF(D5="D60",1.25,0)+IF(D5="M70",1.21,0)</f>
        <v>1.1</v>
      </c>
      <c r="G5" s="35">
        <f>IF(I5&gt;0,1,0)+IF(M5&gt;0,1,0)+IF(Q5&gt;0,1,0)+IF(U5&gt;0,1,0)+IF(Y5&gt;0,1,0)+IF(AC5&gt;0,1,0)+IF(AG5&gt;0,1,0)+IF(AK5&gt;0,1,0)+IF(AO5&gt;0,1,0)+IF(AS5&gt;0,1,0)+IF(AW5&gt;0,1,0)+IF(BA5&gt;0,1,0)+IF(BE5,1,0)</f>
        <v>8</v>
      </c>
      <c r="H5" s="28">
        <f>E5/G5</f>
        <v>86.49400335002976</v>
      </c>
      <c r="I5" s="38">
        <f>(1000/(J5/K5)+J5/7)*0.7469</f>
        <v>71.85520498562185</v>
      </c>
      <c r="J5" s="34">
        <v>69.55</v>
      </c>
      <c r="K5" s="40">
        <v>6</v>
      </c>
      <c r="L5" s="35"/>
      <c r="M5" s="177">
        <v>0</v>
      </c>
      <c r="N5" s="34">
        <v>74.25</v>
      </c>
      <c r="O5" s="40">
        <v>6</v>
      </c>
      <c r="P5" s="28"/>
      <c r="Q5" s="38">
        <f>(1000/(R5/S5)+R5/7)*0.6153</f>
        <v>79.07505352226721</v>
      </c>
      <c r="R5" s="34">
        <v>49.4</v>
      </c>
      <c r="S5" s="40">
        <v>6</v>
      </c>
      <c r="T5" s="44"/>
      <c r="U5" s="38">
        <f>(1000/(V5/W5)+V5/7)*0.6492</f>
        <v>77.90902381751532</v>
      </c>
      <c r="V5" s="34">
        <v>53.39</v>
      </c>
      <c r="W5" s="40">
        <v>6</v>
      </c>
      <c r="X5" s="44"/>
      <c r="Y5" s="38">
        <f>(1000/(Z5/AA5)+Z5/7)*0.5863</f>
        <v>64.537611213838</v>
      </c>
      <c r="Z5" s="34">
        <v>59.03</v>
      </c>
      <c r="AA5" s="40">
        <v>6</v>
      </c>
      <c r="AB5" s="44"/>
      <c r="AC5" s="38">
        <f>(1000/(AD5/AE5)+AD5/7)*0.80365</f>
        <v>80.59670320550316</v>
      </c>
      <c r="AD5" s="34">
        <v>66.04</v>
      </c>
      <c r="AE5" s="40">
        <v>6</v>
      </c>
      <c r="AF5" s="44"/>
      <c r="AG5" s="38">
        <f>AVERAGE(AO5,AC5,Y5,U5,Q5,M5,I5,AS5)</f>
        <v>69.89414412123617</v>
      </c>
      <c r="AH5" s="34" t="s">
        <v>514</v>
      </c>
      <c r="AI5" s="40" t="s">
        <v>514</v>
      </c>
      <c r="AJ5" s="44"/>
      <c r="AK5" s="38">
        <v>0</v>
      </c>
      <c r="AL5" s="34" t="s">
        <v>381</v>
      </c>
      <c r="AM5" s="40" t="s">
        <v>381</v>
      </c>
      <c r="AN5" s="44"/>
      <c r="AO5" s="38">
        <f>(1000/(AP5/AQ5)+AP5/7)*0.5901</f>
        <v>92.21832638989169</v>
      </c>
      <c r="AP5" s="34">
        <v>83.1</v>
      </c>
      <c r="AQ5" s="40">
        <v>12</v>
      </c>
      <c r="AR5" s="44"/>
      <c r="AS5" s="38">
        <f>(1000/(AT5/AU5)+AT5/7)*0.6328</f>
        <v>92.96122983525204</v>
      </c>
      <c r="AT5" s="34">
        <v>89.47</v>
      </c>
      <c r="AU5" s="40">
        <v>12</v>
      </c>
      <c r="AW5" s="168"/>
      <c r="AX5" s="166"/>
      <c r="AY5" s="167"/>
      <c r="BA5" s="168"/>
      <c r="BB5" s="166"/>
      <c r="BC5" s="167"/>
      <c r="BE5" s="168"/>
      <c r="BF5" s="166"/>
      <c r="BG5" s="167"/>
      <c r="BH5" s="168"/>
    </row>
    <row r="6" spans="1:60" s="172" customFormat="1" ht="12.75">
      <c r="A6" s="49" t="s">
        <v>32</v>
      </c>
      <c r="B6" s="162" t="s">
        <v>413</v>
      </c>
      <c r="C6" s="163" t="s">
        <v>415</v>
      </c>
      <c r="D6" s="164" t="s">
        <v>26</v>
      </c>
      <c r="E6" s="165">
        <f>F6*(I6+M6+Q6+U6+Y6+AC6+AG6+AK6+AO6+AS6+AW6+BA6+BE6)</f>
        <v>645.0887948930983</v>
      </c>
      <c r="F6" s="166">
        <f>IF(D6="MDR",1.3,0)+IF(D6="D12",1.23,0)+IF(D6="D14",1.17,0)+IF(D6="D16",1.12,0)+IF(D6="D19",1.07,0)+IF(D6="D20",1.04,0)+IF(D6="D35",1.1,0)+IF(D6="D50",1.17,0)+IF(D6="M12",1.18,0)+IF(D6="M14",1.12,0)+IF(D6="M16",1.07,0)+IF(D6="M19",1.03,0)+IF(D6="M20",1,0)+IF(D6="M40",1.05,0)+IF(D6="M50",1.1,0)+IF(D6="D60",1.25,0)+IF(D6="M70",1.21,0)</f>
        <v>1.1</v>
      </c>
      <c r="G6" s="167">
        <f>IF(I6&gt;0,1,0)+IF(M6&gt;0,1,0)+IF(Q6&gt;0,1,0)+IF(U6&gt;0,1,0)+IF(Y6&gt;0,1,0)+IF(AC6&gt;0,1,0)+IF(AG6&gt;0,1,0)+IF(AK6&gt;0,1,0)+IF(AO6&gt;0,1,0)+IF(AS6&gt;0,1,0)+IF(AW6&gt;0,1,0)+IF(BA6&gt;0,1,0)+IF(BE6,1,0)</f>
        <v>8</v>
      </c>
      <c r="H6" s="168">
        <f>E6/G6</f>
        <v>80.63609936163729</v>
      </c>
      <c r="I6" s="169">
        <f>(1000/(J6/K6)+J6/7)*0.7469</f>
        <v>76.4486997713088</v>
      </c>
      <c r="J6" s="166">
        <v>64.41</v>
      </c>
      <c r="K6" s="170">
        <v>6</v>
      </c>
      <c r="L6" s="171"/>
      <c r="M6" s="169">
        <f>(1000/(N6/O6)+N6/7)*0.7041</f>
        <v>67.17260263563196</v>
      </c>
      <c r="N6" s="166">
        <v>70.29</v>
      </c>
      <c r="O6" s="170">
        <v>6</v>
      </c>
      <c r="P6" s="171"/>
      <c r="Q6" s="169">
        <f>(1000/(R6/S6)+R6/7)*0.6153</f>
        <v>72.49536928498074</v>
      </c>
      <c r="R6" s="166">
        <v>54.53</v>
      </c>
      <c r="S6" s="170">
        <v>6</v>
      </c>
      <c r="T6" s="171"/>
      <c r="U6" s="169">
        <f>(1000/(V6/W6)+V6/7)*0.6492</f>
        <v>72.15681858494075</v>
      </c>
      <c r="V6" s="166">
        <v>58.36</v>
      </c>
      <c r="W6" s="170">
        <v>6</v>
      </c>
      <c r="X6" s="171"/>
      <c r="Y6" s="169">
        <f>(1000/(Z6/AA6)+Z6/7)*0.5863</f>
        <v>79.66999709275558</v>
      </c>
      <c r="Z6" s="166">
        <v>46.42</v>
      </c>
      <c r="AA6" s="170">
        <v>6</v>
      </c>
      <c r="AB6" s="171"/>
      <c r="AC6" s="169">
        <f>(1000/(AD6/AE6)+AD6/7)*0.80365</f>
        <v>65.2822527271797</v>
      </c>
      <c r="AD6" s="166">
        <v>87.25</v>
      </c>
      <c r="AE6" s="170">
        <v>6</v>
      </c>
      <c r="AF6" s="171"/>
      <c r="AG6" s="169">
        <f>(1000/(AH6/AI6)+AH6/7)*0.3404</f>
        <v>74.85047279521999</v>
      </c>
      <c r="AH6" s="166">
        <v>42.08</v>
      </c>
      <c r="AI6" s="170">
        <v>9</v>
      </c>
      <c r="AJ6" s="171"/>
      <c r="AK6" s="169">
        <f>(1000/(AL6/AM6)+AL6/7)*0.2098</f>
        <v>78.3681461017083</v>
      </c>
      <c r="AL6" s="166">
        <v>32.53</v>
      </c>
      <c r="AM6" s="170">
        <v>12</v>
      </c>
      <c r="AN6" s="171"/>
      <c r="AO6" s="169">
        <v>0</v>
      </c>
      <c r="AP6" s="166" t="s">
        <v>381</v>
      </c>
      <c r="AQ6" s="170" t="s">
        <v>381</v>
      </c>
      <c r="AR6" s="171"/>
      <c r="AS6" s="169">
        <v>0</v>
      </c>
      <c r="AT6" s="166" t="s">
        <v>381</v>
      </c>
      <c r="AU6" s="170" t="s">
        <v>381</v>
      </c>
      <c r="AV6" s="171"/>
      <c r="AW6" s="168"/>
      <c r="AX6" s="166"/>
      <c r="AY6" s="167"/>
      <c r="AZ6" s="171"/>
      <c r="BA6" s="168"/>
      <c r="BB6" s="166"/>
      <c r="BC6" s="167"/>
      <c r="BD6" s="171"/>
      <c r="BE6" s="168"/>
      <c r="BF6" s="166"/>
      <c r="BG6" s="167"/>
      <c r="BH6" s="162"/>
    </row>
    <row r="7" spans="1:60" s="172" customFormat="1" ht="12.75">
      <c r="A7" s="49" t="s">
        <v>33</v>
      </c>
      <c r="B7" s="33" t="s">
        <v>73</v>
      </c>
      <c r="C7" s="27" t="s">
        <v>75</v>
      </c>
      <c r="D7" s="27" t="s">
        <v>5</v>
      </c>
      <c r="E7" s="36">
        <f>F7*(I7+M7+Q7+U7+Y7+AC7+AG7+AK7+AO7+AS7+AW7+BA7+BE7)</f>
        <v>642.638618128493</v>
      </c>
      <c r="F7" s="34">
        <f>IF(D7="MDR",1.3,0)+IF(D7="D12",1.23,0)+IF(D7="D14",1.17,0)+IF(D7="D16",1.12,0)+IF(D7="D19",1.07,0)+IF(D7="D20",1.04,0)+IF(D7="D35",1.1,0)+IF(D7="D50",1.17,0)+IF(D7="M12",1.18,0)+IF(D7="M14",1.12,0)+IF(D7="M16",1.07,0)+IF(D7="M19",1.03,0)+IF(D7="M20",1,0)+IF(D7="M40",1.05,0)+IF(D7="M50",1.1,0)+IF(D7="D60",1.25,0)+IF(D7="M70",1.21,0)</f>
        <v>1.03</v>
      </c>
      <c r="G7" s="35">
        <f>IF(I7&gt;0,1,0)+IF(M7&gt;0,1,0)+IF(Q7&gt;0,1,0)+IF(U7&gt;0,1,0)+IF(Y7&gt;0,1,0)+IF(AC7&gt;0,1,0)+IF(AG7&gt;0,1,0)+IF(AK7&gt;0,1,0)+IF(AO7&gt;0,1,0)+IF(AS7&gt;0,1,0)+IF(AW7&gt;0,1,0)+IF(BA7&gt;0,1,0)+IF(BE7,1,0)</f>
        <v>8</v>
      </c>
      <c r="H7" s="28">
        <f>E7/G7</f>
        <v>80.32982726606163</v>
      </c>
      <c r="I7" s="38">
        <f>(1000/(J7/K7)+J7/7)*0.7469</f>
        <v>65.61927528710999</v>
      </c>
      <c r="J7" s="34">
        <v>63.46</v>
      </c>
      <c r="K7" s="40">
        <v>5</v>
      </c>
      <c r="L7" s="35"/>
      <c r="M7" s="177">
        <v>0</v>
      </c>
      <c r="N7" s="34">
        <v>59.38</v>
      </c>
      <c r="O7" s="40">
        <v>5</v>
      </c>
      <c r="P7" s="28"/>
      <c r="Q7" s="38">
        <f>(1000/(R7/S7)+R7/7)*0.6153</f>
        <v>68.05222029433727</v>
      </c>
      <c r="R7" s="34">
        <v>48.21</v>
      </c>
      <c r="S7" s="40">
        <v>5</v>
      </c>
      <c r="T7" s="44"/>
      <c r="U7" s="38">
        <f>(1000/(V7/W7)+V7/7)*0.6492</f>
        <v>84.47453151385926</v>
      </c>
      <c r="V7" s="34">
        <v>40.2</v>
      </c>
      <c r="W7" s="40">
        <v>5</v>
      </c>
      <c r="X7" s="44"/>
      <c r="Y7" s="38">
        <f>(1000/(Z7/AA7)+Z7/7)*0.5863</f>
        <v>74.6365887883161</v>
      </c>
      <c r="Z7" s="34">
        <v>41.18</v>
      </c>
      <c r="AA7" s="40">
        <v>5</v>
      </c>
      <c r="AB7" s="44"/>
      <c r="AC7" s="38">
        <f>(1000/(AD7/AE7)+AD7/7)*0.80365</f>
        <v>79.07160143018744</v>
      </c>
      <c r="AD7" s="34">
        <v>55.25</v>
      </c>
      <c r="AE7" s="40">
        <v>5</v>
      </c>
      <c r="AF7" s="44"/>
      <c r="AG7" s="38">
        <f>(1000/(AH7/AI7)+AH7/7)*0.3404</f>
        <v>90.96019796161052</v>
      </c>
      <c r="AH7" s="34">
        <v>34.31</v>
      </c>
      <c r="AI7" s="40">
        <v>9</v>
      </c>
      <c r="AJ7" s="44"/>
      <c r="AK7" s="38">
        <f>(1000/(AL7/AM7)+AL7/7)*0.2098</f>
        <v>78.79337787811879</v>
      </c>
      <c r="AL7" s="34">
        <v>32.35</v>
      </c>
      <c r="AM7" s="40">
        <v>12</v>
      </c>
      <c r="AN7" s="44"/>
      <c r="AO7" s="38">
        <v>0</v>
      </c>
      <c r="AP7" s="34" t="s">
        <v>381</v>
      </c>
      <c r="AQ7" s="40" t="s">
        <v>381</v>
      </c>
      <c r="AR7" s="44"/>
      <c r="AS7" s="38">
        <f>(1000/(AT7/AU7)+AT7/7)*0.6328</f>
        <v>82.31319532072574</v>
      </c>
      <c r="AT7" s="34">
        <v>104.17</v>
      </c>
      <c r="AU7" s="40">
        <v>12</v>
      </c>
      <c r="AV7" s="171"/>
      <c r="AW7" s="168"/>
      <c r="AX7" s="166"/>
      <c r="AY7" s="167"/>
      <c r="AZ7" s="171"/>
      <c r="BA7" s="168"/>
      <c r="BB7" s="166"/>
      <c r="BC7" s="167"/>
      <c r="BD7" s="171"/>
      <c r="BE7" s="168"/>
      <c r="BF7" s="166"/>
      <c r="BG7" s="167"/>
      <c r="BH7" s="162"/>
    </row>
    <row r="8" spans="1:60" s="172" customFormat="1" ht="12.75">
      <c r="A8" s="49" t="s">
        <v>34</v>
      </c>
      <c r="B8" s="33" t="s">
        <v>305</v>
      </c>
      <c r="C8" s="27" t="s">
        <v>284</v>
      </c>
      <c r="D8" s="27" t="s">
        <v>196</v>
      </c>
      <c r="E8" s="36">
        <f>F8*(I8+M8+Q8+U8+Y8+AC8+AG8+AK8+AO8+AS8+AW8+BA8+BE8)</f>
        <v>607.3721885123659</v>
      </c>
      <c r="F8" s="34">
        <f>IF(D8="MDR",1.3,0)+IF(D8="D12",1.23,0)+IF(D8="D14",1.17,0)+IF(D8="D16",1.12,0)+IF(D8="D19",1.07,0)+IF(D8="D20",1.04,0)+IF(D8="D35",1.1,0)+IF(D8="D50",1.17,0)+IF(D8="M12",1.18,0)+IF(D8="M14",1.12,0)+IF(D8="M16",1.07,0)+IF(D8="M19",1.03,0)+IF(D8="M20",1,0)+IF(D8="M40",1.05,0)+IF(D8="M50",1.1,0)+IF(D8="D60",1.25,0)+IF(D8="M70",1.21,0)</f>
        <v>1.23</v>
      </c>
      <c r="G8" s="35">
        <f>IF(I8&gt;0,1,0)+IF(M8&gt;0,1,0)+IF(Q8&gt;0,1,0)+IF(U8&gt;0,1,0)+IF(Y8&gt;0,1,0)+IF(AC8&gt;0,1,0)+IF(AG8&gt;0,1,0)+IF(AK8&gt;0,1,0)+IF(AO8&gt;0,1,0)+IF(AS8&gt;0,1,0)+IF(AW8&gt;0,1,0)+IF(BA8&gt;0,1,0)+IF(BE8,1,0)</f>
        <v>8</v>
      </c>
      <c r="H8" s="28">
        <f>E8/G8</f>
        <v>75.92152356404574</v>
      </c>
      <c r="I8" s="38">
        <f>(1000/(J8/K8)+J8/7)*0.7469</f>
        <v>62.73300806282722</v>
      </c>
      <c r="J8" s="34">
        <v>38.2</v>
      </c>
      <c r="K8" s="40">
        <v>3</v>
      </c>
      <c r="L8" s="28"/>
      <c r="M8" s="38">
        <v>0</v>
      </c>
      <c r="N8" s="34" t="s">
        <v>381</v>
      </c>
      <c r="O8" s="40" t="s">
        <v>381</v>
      </c>
      <c r="P8" s="28"/>
      <c r="Q8" s="38">
        <f>(1000/(R8/S8)+R8/7)*0.6153</f>
        <v>65.26777214770797</v>
      </c>
      <c r="R8" s="34">
        <v>29.45</v>
      </c>
      <c r="S8" s="40">
        <v>3</v>
      </c>
      <c r="T8" s="28"/>
      <c r="U8" s="38">
        <f>(1000/(V8/W8)+V8/7)*0.6492</f>
        <v>73.82216823928049</v>
      </c>
      <c r="V8" s="34">
        <v>27.32</v>
      </c>
      <c r="W8" s="40">
        <v>3</v>
      </c>
      <c r="X8" s="28"/>
      <c r="Y8" s="38">
        <f>(1000/(Z8/AA8)+Z8/7)*0.5863</f>
        <v>54.55135803527336</v>
      </c>
      <c r="Z8" s="34">
        <v>34.02</v>
      </c>
      <c r="AA8" s="40">
        <v>3</v>
      </c>
      <c r="AB8" s="28"/>
      <c r="AC8" s="38">
        <f>(1000/(AD8/AE8)+AD8/7)*0.80365</f>
        <v>48.24856377262091</v>
      </c>
      <c r="AD8" s="34">
        <v>83.03</v>
      </c>
      <c r="AE8" s="40">
        <v>4</v>
      </c>
      <c r="AF8" s="28"/>
      <c r="AG8" s="38">
        <f>(1000/(AH8/AI8)+AH8/7)*0.3404</f>
        <v>73.68984589355742</v>
      </c>
      <c r="AH8" s="34">
        <v>23.46</v>
      </c>
      <c r="AI8" s="40">
        <v>5</v>
      </c>
      <c r="AJ8" s="44"/>
      <c r="AK8" s="38">
        <f>(1000/(AL8/AM8)+AL8/7)*0.2098</f>
        <v>65.43491389843233</v>
      </c>
      <c r="AL8" s="34">
        <v>19.41</v>
      </c>
      <c r="AM8" s="40">
        <v>6</v>
      </c>
      <c r="AN8" s="44"/>
      <c r="AO8" s="38">
        <f>(1000/(AP8/AQ8)+AP8/7)*0.5901</f>
        <v>50.05089719612619</v>
      </c>
      <c r="AP8" s="34">
        <v>82.09</v>
      </c>
      <c r="AQ8" s="40">
        <v>6</v>
      </c>
      <c r="AR8" s="28"/>
      <c r="AS8" s="38">
        <v>0</v>
      </c>
      <c r="AT8" s="34" t="s">
        <v>381</v>
      </c>
      <c r="AU8" s="40" t="s">
        <v>381</v>
      </c>
      <c r="AV8" s="171"/>
      <c r="AW8" s="168"/>
      <c r="AX8" s="166"/>
      <c r="AY8" s="167"/>
      <c r="AZ8" s="171"/>
      <c r="BA8" s="168"/>
      <c r="BB8" s="166"/>
      <c r="BC8" s="167"/>
      <c r="BD8" s="171"/>
      <c r="BE8" s="168"/>
      <c r="BF8" s="166"/>
      <c r="BG8" s="167"/>
      <c r="BH8" s="162"/>
    </row>
    <row r="9" spans="1:60" s="172" customFormat="1" ht="12.75">
      <c r="A9" s="49" t="s">
        <v>35</v>
      </c>
      <c r="B9" s="33" t="s">
        <v>78</v>
      </c>
      <c r="C9" s="27" t="s">
        <v>81</v>
      </c>
      <c r="D9" s="27" t="s">
        <v>10</v>
      </c>
      <c r="E9" s="36">
        <f>F9*(I9+M9+Q9+U9+Y9+AC9+AG9+AK9+AO9+AS9+AW9+BA9+BE9)</f>
        <v>605.0230756989591</v>
      </c>
      <c r="F9" s="34">
        <f>IF(D9="MDR",1.3,0)+IF(D9="D12",1.23,0)+IF(D9="D14",1.17,0)+IF(D9="D16",1.12,0)+IF(D9="D19",1.07,0)+IF(D9="D20",1.04,0)+IF(D9="D35",1.1,0)+IF(D9="D50",1.17,0)+IF(D9="M12",1.18,0)+IF(D9="M14",1.12,0)+IF(D9="M16",1.07,0)+IF(D9="M19",1.03,0)+IF(D9="M20",1,0)+IF(D9="M40",1.05,0)+IF(D9="M50",1.1,0)+IF(D9="D60",1.25,0)+IF(D9="M70",1.21,0)</f>
        <v>1.05</v>
      </c>
      <c r="G9" s="35">
        <f>IF(I9&gt;0,1,0)+IF(M9&gt;0,1,0)+IF(Q9&gt;0,1,0)+IF(U9&gt;0,1,0)+IF(Y9&gt;0,1,0)+IF(AC9&gt;0,1,0)+IF(AG9&gt;0,1,0)+IF(AK9&gt;0,1,0)+IF(AO9&gt;0,1,0)+IF(AS9&gt;0,1,0)+IF(AW9&gt;0,1,0)+IF(BA9&gt;0,1,0)+IF(BE9,1,0)</f>
        <v>8</v>
      </c>
      <c r="H9" s="28">
        <f>E9/G9</f>
        <v>75.62788446236989</v>
      </c>
      <c r="I9" s="177">
        <v>0</v>
      </c>
      <c r="J9" s="34">
        <v>108.47</v>
      </c>
      <c r="K9" s="40">
        <v>4</v>
      </c>
      <c r="L9" s="35"/>
      <c r="M9" s="38">
        <v>0</v>
      </c>
      <c r="N9" s="34" t="s">
        <v>381</v>
      </c>
      <c r="O9" s="40" t="s">
        <v>381</v>
      </c>
      <c r="P9" s="28"/>
      <c r="Q9" s="38">
        <f>(1000/(R9/S9)+R9/7)*0.6153</f>
        <v>64.92525983505155</v>
      </c>
      <c r="R9" s="34">
        <v>62.08</v>
      </c>
      <c r="S9" s="40">
        <v>6</v>
      </c>
      <c r="T9" s="44"/>
      <c r="U9" s="38">
        <f>(1000/(V9/W9)+V9/7)*0.6492</f>
        <v>75.53088393762104</v>
      </c>
      <c r="V9" s="34">
        <v>55.33</v>
      </c>
      <c r="W9" s="40">
        <v>6</v>
      </c>
      <c r="X9" s="44"/>
      <c r="Y9" s="38">
        <f>(1000/(Z9/AA9)+Z9/7)*0.5863</f>
        <v>60.78018452790918</v>
      </c>
      <c r="Z9" s="34">
        <v>63.42</v>
      </c>
      <c r="AA9" s="40">
        <v>6</v>
      </c>
      <c r="AB9" s="44"/>
      <c r="AC9" s="38">
        <f>(1000/(AD9/AE9)+AD9/7)*0.80365</f>
        <v>82.07977640990134</v>
      </c>
      <c r="AD9" s="34">
        <v>64.58</v>
      </c>
      <c r="AE9" s="40">
        <v>6</v>
      </c>
      <c r="AF9" s="44"/>
      <c r="AG9" s="38">
        <f>(1000/(AH9/AI9)+AH9/7)*0.3404</f>
        <v>71.42764802519156</v>
      </c>
      <c r="AH9" s="34">
        <v>54.44</v>
      </c>
      <c r="AI9" s="40">
        <v>11</v>
      </c>
      <c r="AJ9" s="44"/>
      <c r="AK9" s="38">
        <f>(1000/(AL9/AM9)+AL9/7)*0.2098</f>
        <v>64.96812556668718</v>
      </c>
      <c r="AL9" s="34">
        <v>39.47</v>
      </c>
      <c r="AM9" s="40">
        <v>12</v>
      </c>
      <c r="AN9" s="44"/>
      <c r="AO9" s="38">
        <f>(1000/(AP9/AQ9)+AP9/7)*0.5901</f>
        <v>80.19390532994923</v>
      </c>
      <c r="AP9" s="34">
        <v>98.5</v>
      </c>
      <c r="AQ9" s="40">
        <v>12</v>
      </c>
      <c r="AR9" s="44"/>
      <c r="AS9" s="38">
        <f>(1000/(AT9/AU9)+AT9/7)*0.6328</f>
        <v>76.30666941431672</v>
      </c>
      <c r="AT9" s="34">
        <v>115.25</v>
      </c>
      <c r="AU9" s="40">
        <v>12</v>
      </c>
      <c r="AV9" s="171"/>
      <c r="AW9" s="168"/>
      <c r="AX9" s="166"/>
      <c r="AY9" s="167"/>
      <c r="AZ9" s="171"/>
      <c r="BA9" s="168"/>
      <c r="BB9" s="166"/>
      <c r="BC9" s="167"/>
      <c r="BD9" s="171"/>
      <c r="BE9" s="168"/>
      <c r="BF9" s="166"/>
      <c r="BG9" s="167"/>
      <c r="BH9" s="162"/>
    </row>
    <row r="10" spans="1:60" s="172" customFormat="1" ht="12.75">
      <c r="A10" s="49" t="s">
        <v>36</v>
      </c>
      <c r="B10" s="162" t="s">
        <v>395</v>
      </c>
      <c r="C10" s="163" t="s">
        <v>415</v>
      </c>
      <c r="D10" s="164" t="s">
        <v>29</v>
      </c>
      <c r="E10" s="165">
        <f>F10*(I10+M10+Q10+U10+Y10+AC10+AG10+AK10+AO10+AS10+AW10+BA10+BE10)</f>
        <v>570.5054534614806</v>
      </c>
      <c r="F10" s="166">
        <f>IF(D10="MDR",1.3,0)+IF(D10="D12",1.23,0)+IF(D10="D14",1.17,0)+IF(D10="D16",1.12,0)+IF(D10="D19",1.07,0)+IF(D10="D20",1.04,0)+IF(D10="D35",1.1,0)+IF(D10="D50",1.17,0)+IF(D10="M12",1.18,0)+IF(D10="M14",1.12,0)+IF(D10="M16",1.07,0)+IF(D10="M19",1.03,0)+IF(D10="M20",1,0)+IF(D10="M40",1.05,0)+IF(D10="M50",1.1,0)+IF(D10="D60",1.25,0)+IF(D10="M70",1.21,0)</f>
        <v>1.12</v>
      </c>
      <c r="G10" s="167">
        <f>IF(I10&gt;0,1,0)+IF(M10&gt;0,1,0)+IF(Q10&gt;0,1,0)+IF(U10&gt;0,1,0)+IF(Y10&gt;0,1,0)+IF(AC10&gt;0,1,0)+IF(AG10&gt;0,1,0)+IF(AK10&gt;0,1,0)+IF(AO10&gt;0,1,0)+IF(AS10&gt;0,1,0)+IF(AW10&gt;0,1,0)+IF(BA10&gt;0,1,0)+IF(BE10,1,0)</f>
        <v>8</v>
      </c>
      <c r="H10" s="168">
        <f>E10/G10</f>
        <v>71.31318168268507</v>
      </c>
      <c r="I10" s="169">
        <f>(1000/(J10/K10)+J10/7)*0.7469</f>
        <v>66.01835816761596</v>
      </c>
      <c r="J10" s="166">
        <v>49.16</v>
      </c>
      <c r="K10" s="170">
        <v>4</v>
      </c>
      <c r="L10" s="171"/>
      <c r="M10" s="169">
        <f>(1000/(N10/O10)+N10/7)*0.7041</f>
        <v>66.7669016342895</v>
      </c>
      <c r="N10" s="166">
        <v>45.27</v>
      </c>
      <c r="O10" s="170">
        <v>4</v>
      </c>
      <c r="P10" s="171"/>
      <c r="Q10" s="169">
        <f>(1000/(R10/S10)+R10/7)*0.6153</f>
        <v>75.21394185915493</v>
      </c>
      <c r="R10" s="166">
        <v>34.08</v>
      </c>
      <c r="S10" s="170">
        <v>4</v>
      </c>
      <c r="T10" s="171"/>
      <c r="U10" s="169">
        <f>(1000/(V10/W10)+V10/7)*0.6492</f>
        <v>66.7640399900284</v>
      </c>
      <c r="V10" s="166">
        <v>41.26</v>
      </c>
      <c r="W10" s="170">
        <v>4</v>
      </c>
      <c r="X10" s="171"/>
      <c r="Y10" s="169">
        <f>(1000/(Z10/AA10)+Z10/7)*0.5863</f>
        <v>50.635935228334</v>
      </c>
      <c r="Z10" s="166">
        <v>50.54</v>
      </c>
      <c r="AA10" s="170">
        <v>4</v>
      </c>
      <c r="AB10" s="171"/>
      <c r="AC10" s="169">
        <f>(1000/(AD10/AE10)+AD10/7)*0.80365</f>
        <v>59.59699926057293</v>
      </c>
      <c r="AD10" s="166">
        <v>61.14</v>
      </c>
      <c r="AE10" s="170">
        <v>4</v>
      </c>
      <c r="AF10" s="171"/>
      <c r="AG10" s="169">
        <f>(1000/(AH10/AI10)+AH10/7)*0.3404</f>
        <v>57.233610244463534</v>
      </c>
      <c r="AH10" s="166">
        <v>43.22</v>
      </c>
      <c r="AI10" s="170">
        <v>7</v>
      </c>
      <c r="AJ10" s="171"/>
      <c r="AK10" s="169">
        <f>(1000/(AL10/AM10)+AL10/7)*0.2098</f>
        <v>67.15008277757684</v>
      </c>
      <c r="AL10" s="166">
        <v>25.28</v>
      </c>
      <c r="AM10" s="170">
        <v>8</v>
      </c>
      <c r="AN10" s="171"/>
      <c r="AO10" s="169">
        <v>0</v>
      </c>
      <c r="AP10" s="166" t="s">
        <v>381</v>
      </c>
      <c r="AQ10" s="170" t="s">
        <v>381</v>
      </c>
      <c r="AR10" s="171"/>
      <c r="AS10" s="169">
        <v>0</v>
      </c>
      <c r="AT10" s="166" t="s">
        <v>381</v>
      </c>
      <c r="AU10" s="170" t="s">
        <v>381</v>
      </c>
      <c r="AV10" s="171"/>
      <c r="AW10" s="168"/>
      <c r="AX10" s="166"/>
      <c r="AY10" s="167"/>
      <c r="AZ10" s="171"/>
      <c r="BA10" s="168"/>
      <c r="BB10" s="166"/>
      <c r="BC10" s="167"/>
      <c r="BD10" s="171"/>
      <c r="BE10" s="168"/>
      <c r="BF10" s="166"/>
      <c r="BG10" s="167"/>
      <c r="BH10" s="162"/>
    </row>
    <row r="11" spans="1:60" s="172" customFormat="1" ht="12.75">
      <c r="A11" s="49" t="s">
        <v>37</v>
      </c>
      <c r="B11" s="33" t="s">
        <v>88</v>
      </c>
      <c r="C11" s="27" t="s">
        <v>91</v>
      </c>
      <c r="D11" s="27" t="s">
        <v>63</v>
      </c>
      <c r="E11" s="36">
        <f>F11*(I11+M11+Q11+U11+Y11+AC11+AG11+AK11+AO11+AS11+AW11+BA11+BE11)</f>
        <v>569.260608501391</v>
      </c>
      <c r="F11" s="34">
        <f>IF(D11="MDR",1.3,0)+IF(D11="D12",1.23,0)+IF(D11="D14",1.17,0)+IF(D11="D16",1.12,0)+IF(D11="D19",1.07,0)+IF(D11="D20",1.04,0)+IF(D11="D35",1.1,0)+IF(D11="D50",1.17,0)+IF(D11="M12",1.18,0)+IF(D11="M14",1.12,0)+IF(D11="M16",1.07,0)+IF(D11="M19",1.03,0)+IF(D11="M20",1,0)+IF(D11="M40",1.05,0)+IF(D11="M50",1.1,0)+IF(D11="D60",1.25,0)+IF(D11="M70",1.21,0)</f>
        <v>1.1</v>
      </c>
      <c r="G11" s="35">
        <f>IF(I11&gt;0,1,0)+IF(M11&gt;0,1,0)+IF(Q11&gt;0,1,0)+IF(U11&gt;0,1,0)+IF(Y11&gt;0,1,0)+IF(AC11&gt;0,1,0)+IF(AG11&gt;0,1,0)+IF(AK11&gt;0,1,0)+IF(AO11&gt;0,1,0)+IF(AS11&gt;0,1,0)+IF(AW11&gt;0,1,0)+IF(BA11&gt;0,1,0)+IF(BE11,1,0)</f>
        <v>8</v>
      </c>
      <c r="H11" s="28">
        <f>E11/G11</f>
        <v>71.15757606267387</v>
      </c>
      <c r="I11" s="38">
        <f>(1000/(J11/K11)+J11/7)*0.7469</f>
        <v>55.603417777777786</v>
      </c>
      <c r="J11" s="34">
        <v>79.2</v>
      </c>
      <c r="K11" s="40">
        <v>5</v>
      </c>
      <c r="L11" s="35"/>
      <c r="M11" s="38">
        <f>(1000/(N11/O11)+N11/7)*0.7041</f>
        <v>59.803426212938</v>
      </c>
      <c r="N11" s="34">
        <v>66.25</v>
      </c>
      <c r="O11" s="40">
        <v>5</v>
      </c>
      <c r="P11" s="35"/>
      <c r="Q11" s="38">
        <v>0</v>
      </c>
      <c r="R11" s="34" t="s">
        <v>381</v>
      </c>
      <c r="S11" s="40" t="s">
        <v>381</v>
      </c>
      <c r="T11" s="44"/>
      <c r="U11" s="38">
        <v>0</v>
      </c>
      <c r="V11" s="34" t="s">
        <v>381</v>
      </c>
      <c r="W11" s="40" t="s">
        <v>381</v>
      </c>
      <c r="X11" s="44"/>
      <c r="Y11" s="38">
        <f>(1000/(Z11/AA11)+Z11/7)*0.5863</f>
        <v>49.874077942096626</v>
      </c>
      <c r="Z11" s="34">
        <v>66.12</v>
      </c>
      <c r="AA11" s="40">
        <v>5</v>
      </c>
      <c r="AB11" s="44"/>
      <c r="AC11" s="38">
        <f>(1000/(AD11/AE11)+AD11/7)*0.80365</f>
        <v>79.02357768639382</v>
      </c>
      <c r="AD11" s="34">
        <v>55.29</v>
      </c>
      <c r="AE11" s="40">
        <v>5</v>
      </c>
      <c r="AF11" s="44"/>
      <c r="AG11" s="38">
        <f>(1000/(AH11/AI11)+AH11/7)*0.3404</f>
        <v>60.22596838905775</v>
      </c>
      <c r="AH11" s="34">
        <v>47</v>
      </c>
      <c r="AI11" s="40">
        <v>8</v>
      </c>
      <c r="AJ11" s="44"/>
      <c r="AK11" s="38">
        <f>(1000/(AL11/AM11)+AL11/7)*0.2098</f>
        <v>68.1362204919923</v>
      </c>
      <c r="AL11" s="34">
        <v>31.22</v>
      </c>
      <c r="AM11" s="40">
        <v>10</v>
      </c>
      <c r="AN11" s="44"/>
      <c r="AO11" s="38">
        <f>(1000/(AP11/AQ11)+AP11/7)*0.5901</f>
        <v>67.39957373621102</v>
      </c>
      <c r="AP11" s="34">
        <v>100.08</v>
      </c>
      <c r="AQ11" s="40">
        <v>10</v>
      </c>
      <c r="AR11" s="44"/>
      <c r="AS11" s="38">
        <f>(1000/(AT11/AU11)+AT11/7)*0.6328</f>
        <v>77.44338185570618</v>
      </c>
      <c r="AT11" s="34">
        <v>91.48</v>
      </c>
      <c r="AU11" s="40">
        <v>10</v>
      </c>
      <c r="AW11" s="168"/>
      <c r="AX11" s="166"/>
      <c r="AY11" s="167"/>
      <c r="BA11" s="168"/>
      <c r="BB11" s="166"/>
      <c r="BC11" s="167"/>
      <c r="BE11" s="168"/>
      <c r="BF11" s="166"/>
      <c r="BG11" s="167"/>
      <c r="BH11" s="168"/>
    </row>
    <row r="12" spans="1:60" s="172" customFormat="1" ht="12.75">
      <c r="A12" s="49" t="s">
        <v>38</v>
      </c>
      <c r="B12" s="162" t="s">
        <v>394</v>
      </c>
      <c r="C12" s="163" t="s">
        <v>415</v>
      </c>
      <c r="D12" s="164" t="s">
        <v>29</v>
      </c>
      <c r="E12" s="165">
        <f>F12*(I12+M12+Q12+U12+Y12+AC12+AG12+AK12+AO12+AS12+AW12+BA12+BE12)</f>
        <v>533.5685023644417</v>
      </c>
      <c r="F12" s="166">
        <f>IF(D12="MDR",1.3,0)+IF(D12="D12",1.23,0)+IF(D12="D14",1.17,0)+IF(D12="D16",1.12,0)+IF(D12="D19",1.07,0)+IF(D12="D20",1.04,0)+IF(D12="D35",1.1,0)+IF(D12="D50",1.17,0)+IF(D12="M12",1.18,0)+IF(D12="M14",1.12,0)+IF(D12="M16",1.07,0)+IF(D12="M19",1.03,0)+IF(D12="M20",1,0)+IF(D12="M40",1.05,0)+IF(D12="M50",1.1,0)+IF(D12="D60",1.25,0)+IF(D12="M70",1.21,0)</f>
        <v>1.12</v>
      </c>
      <c r="G12" s="167">
        <f>IF(I12&gt;0,1,0)+IF(M12&gt;0,1,0)+IF(Q12&gt;0,1,0)+IF(U12&gt;0,1,0)+IF(Y12&gt;0,1,0)+IF(AC12&gt;0,1,0)+IF(AG12&gt;0,1,0)+IF(AK12&gt;0,1,0)+IF(AO12&gt;0,1,0)+IF(AS12&gt;0,1,0)+IF(AW12&gt;0,1,0)+IF(BA12&gt;0,1,0)+IF(BE12,1,0)</f>
        <v>8</v>
      </c>
      <c r="H12" s="168">
        <f>E12/G12</f>
        <v>66.6960627955552</v>
      </c>
      <c r="I12" s="169">
        <f>(1000/(J12/K12)+J12/7)*0.7469</f>
        <v>56.1159496102146</v>
      </c>
      <c r="J12" s="166">
        <v>60.11</v>
      </c>
      <c r="K12" s="170">
        <v>4</v>
      </c>
      <c r="L12" s="171"/>
      <c r="M12" s="169">
        <f>(1000/(N12/O12)+N12/7)*0.7041</f>
        <v>61.00093560008511</v>
      </c>
      <c r="N12" s="166">
        <v>50.35</v>
      </c>
      <c r="O12" s="170">
        <v>4</v>
      </c>
      <c r="P12" s="171"/>
      <c r="Q12" s="169">
        <f>(1000/(R12/S12)+R12/7)*0.6153</f>
        <v>77.35243498003628</v>
      </c>
      <c r="R12" s="166">
        <v>33.06</v>
      </c>
      <c r="S12" s="170">
        <v>4</v>
      </c>
      <c r="T12" s="171"/>
      <c r="U12" s="169">
        <f>(1000/(V12/W12)+V12/7)*0.6492</f>
        <v>69.81659974486675</v>
      </c>
      <c r="V12" s="166">
        <v>39.24</v>
      </c>
      <c r="W12" s="170">
        <v>4</v>
      </c>
      <c r="X12" s="171"/>
      <c r="Y12" s="169">
        <f>(1000/(Z12/AA12)+Z12/7)*0.5863</f>
        <v>43.35428698635909</v>
      </c>
      <c r="Z12" s="166">
        <v>61.37</v>
      </c>
      <c r="AA12" s="170">
        <v>4</v>
      </c>
      <c r="AB12" s="171"/>
      <c r="AC12" s="169">
        <f>(1000/(AD12/AE12)+AD12/7)*0.80365</f>
        <v>54.83844291948886</v>
      </c>
      <c r="AD12" s="166">
        <v>68.42</v>
      </c>
      <c r="AE12" s="170">
        <v>4</v>
      </c>
      <c r="AF12" s="171"/>
      <c r="AG12" s="169">
        <f>(1000/(AH12/AI12)+AH12/7)*0.3404</f>
        <v>56.294202597402595</v>
      </c>
      <c r="AH12" s="166">
        <v>44</v>
      </c>
      <c r="AI12" s="170">
        <v>7</v>
      </c>
      <c r="AJ12" s="171"/>
      <c r="AK12" s="169">
        <f>(1000/(AL12/AM12)+AL12/7)*0.2098</f>
        <v>57.62759610122669</v>
      </c>
      <c r="AL12" s="166">
        <v>29.58</v>
      </c>
      <c r="AM12" s="170">
        <v>8</v>
      </c>
      <c r="AN12" s="171"/>
      <c r="AO12" s="169">
        <v>0</v>
      </c>
      <c r="AP12" s="166" t="s">
        <v>381</v>
      </c>
      <c r="AQ12" s="170" t="s">
        <v>381</v>
      </c>
      <c r="AR12" s="171"/>
      <c r="AS12" s="169">
        <v>0</v>
      </c>
      <c r="AT12" s="166" t="s">
        <v>381</v>
      </c>
      <c r="AU12" s="170" t="s">
        <v>381</v>
      </c>
      <c r="AV12" s="171"/>
      <c r="AW12" s="168"/>
      <c r="AX12" s="166"/>
      <c r="AY12" s="167"/>
      <c r="AZ12" s="171"/>
      <c r="BA12" s="168"/>
      <c r="BB12" s="166"/>
      <c r="BC12" s="167"/>
      <c r="BD12" s="171"/>
      <c r="BE12" s="168"/>
      <c r="BF12" s="166"/>
      <c r="BG12" s="167"/>
      <c r="BH12" s="162"/>
    </row>
    <row r="13" spans="1:60" s="172" customFormat="1" ht="12.75">
      <c r="A13" s="49" t="s">
        <v>39</v>
      </c>
      <c r="B13" s="33" t="s">
        <v>149</v>
      </c>
      <c r="C13" s="27" t="s">
        <v>150</v>
      </c>
      <c r="D13" s="27" t="s">
        <v>114</v>
      </c>
      <c r="E13" s="36">
        <f>F13*(I13+M13+Q13+U13+Y13+AC13+AG13+AK13+AO13+AS13+AW13+BA13+BE13)</f>
        <v>503.55085784484754</v>
      </c>
      <c r="F13" s="34">
        <f>IF(D13="MDR",1.3,0)+IF(D13="D12",1.23,0)+IF(D13="D14",1.17,0)+IF(D13="D16",1.12,0)+IF(D13="D19",1.07,0)+IF(D13="D20",1.04,0)+IF(D13="D35",1.1,0)+IF(D13="D50",1.17,0)+IF(D13="M12",1.18,0)+IF(D13="M14",1.12,0)+IF(D13="M16",1.07,0)+IF(D13="M19",1.03,0)+IF(D13="M20",1,0)+IF(D13="M40",1.05,0)+IF(D13="M50",1.1,0)+IF(D13="D60",1.25,0)+IF(D13="M70",1.21,0)</f>
        <v>1.17</v>
      </c>
      <c r="G13" s="35">
        <f>IF(I13&gt;0,1,0)+IF(M13&gt;0,1,0)+IF(Q13&gt;0,1,0)+IF(U13&gt;0,1,0)+IF(Y13&gt;0,1,0)+IF(AC13&gt;0,1,0)+IF(AG13&gt;0,1,0)+IF(AK13&gt;0,1,0)+IF(AO13&gt;0,1,0)+IF(AS13&gt;0,1,0)+IF(AW13&gt;0,1,0)+IF(BA13&gt;0,1,0)+IF(BE13,1,0)</f>
        <v>8</v>
      </c>
      <c r="H13" s="28">
        <f>E13/G13</f>
        <v>62.94385723060594</v>
      </c>
      <c r="I13" s="38">
        <f>(1000/(J13/K13)+J13/7)*0.7469</f>
        <v>48.55956129476109</v>
      </c>
      <c r="J13" s="34">
        <v>52.11</v>
      </c>
      <c r="K13" s="40">
        <v>3</v>
      </c>
      <c r="L13" s="35"/>
      <c r="M13" s="38">
        <f>(1000/(N13/O13)+N13/7)*0.7041</f>
        <v>70.88057290509987</v>
      </c>
      <c r="N13" s="34">
        <v>42.27</v>
      </c>
      <c r="O13" s="40">
        <v>4</v>
      </c>
      <c r="P13" s="28"/>
      <c r="Q13" s="38">
        <f>(1000/(R13/S13)+R13/7)*0.6153</f>
        <v>47.283534262544954</v>
      </c>
      <c r="R13" s="34">
        <v>58.39</v>
      </c>
      <c r="S13" s="40">
        <v>4</v>
      </c>
      <c r="T13" s="44"/>
      <c r="U13" s="38">
        <f>(1000/(V13/W13)+V13/7)*0.6492</f>
        <v>60.447599264458724</v>
      </c>
      <c r="V13" s="34">
        <v>46.24</v>
      </c>
      <c r="W13" s="40">
        <v>4</v>
      </c>
      <c r="X13" s="44"/>
      <c r="Y13" s="38">
        <f>(1000/(Z13/AA13)+Z13/7)*0.5863</f>
        <v>55.649505961079164</v>
      </c>
      <c r="Z13" s="34">
        <v>45.22</v>
      </c>
      <c r="AA13" s="40">
        <v>4</v>
      </c>
      <c r="AB13" s="44"/>
      <c r="AC13" s="38">
        <f>(1000/(AD13/AE13)+AD13/7)*0.80365</f>
        <v>51.01387946303604</v>
      </c>
      <c r="AD13" s="34">
        <v>76.02</v>
      </c>
      <c r="AE13" s="40">
        <v>4</v>
      </c>
      <c r="AF13" s="44"/>
      <c r="AG13" s="177">
        <v>0</v>
      </c>
      <c r="AH13" s="34">
        <v>53.57</v>
      </c>
      <c r="AI13" s="40">
        <v>6</v>
      </c>
      <c r="AJ13" s="44"/>
      <c r="AK13" s="38">
        <f>(1000/(AL13/AM13)+AL13/7)*0.2098</f>
        <v>51.744103434360014</v>
      </c>
      <c r="AL13" s="34">
        <v>33.07</v>
      </c>
      <c r="AM13" s="40">
        <v>8</v>
      </c>
      <c r="AN13" s="44"/>
      <c r="AO13" s="38">
        <v>0</v>
      </c>
      <c r="AP13" s="34" t="s">
        <v>381</v>
      </c>
      <c r="AQ13" s="40" t="s">
        <v>381</v>
      </c>
      <c r="AR13" s="44"/>
      <c r="AS13" s="38">
        <f>(1000/(AT13/AU13)+AT13/7)*0.6328</f>
        <v>44.806591999999995</v>
      </c>
      <c r="AT13" s="34">
        <v>108.48</v>
      </c>
      <c r="AU13" s="40">
        <v>6</v>
      </c>
      <c r="AV13" s="171"/>
      <c r="AW13" s="168"/>
      <c r="AX13" s="166"/>
      <c r="AY13" s="167"/>
      <c r="AZ13" s="171"/>
      <c r="BA13" s="168"/>
      <c r="BB13" s="166"/>
      <c r="BC13" s="167"/>
      <c r="BD13" s="171"/>
      <c r="BE13" s="168"/>
      <c r="BF13" s="166"/>
      <c r="BG13" s="167"/>
      <c r="BH13" s="162"/>
    </row>
    <row r="14" spans="1:60" s="172" customFormat="1" ht="12.75">
      <c r="A14" s="49" t="s">
        <v>40</v>
      </c>
      <c r="B14" s="28" t="s">
        <v>323</v>
      </c>
      <c r="C14" s="34" t="s">
        <v>279</v>
      </c>
      <c r="D14" s="27" t="s">
        <v>10</v>
      </c>
      <c r="E14" s="36">
        <f>F14*(I14+M14+Q14+U14+Y14+AC14+AG14+AK14+AO14+AS14+AW14+BA14+BE14)</f>
        <v>503.21040399804826</v>
      </c>
      <c r="F14" s="34">
        <f>IF(D14="MDR",1.3,0)+IF(D14="D12",1.23,0)+IF(D14="D14",1.17,0)+IF(D14="D16",1.12,0)+IF(D14="D19",1.07,0)+IF(D14="D20",1.04,0)+IF(D14="D35",1.1,0)+IF(D14="D50",1.17,0)+IF(D14="M12",1.18,0)+IF(D14="M14",1.12,0)+IF(D14="M16",1.07,0)+IF(D14="M19",1.03,0)+IF(D14="M20",1,0)+IF(D14="M40",1.05,0)+IF(D14="M50",1.1,0)+IF(D14="D60",1.25,0)+IF(D14="M70",1.21,0)</f>
        <v>1.05</v>
      </c>
      <c r="G14" s="35">
        <f>IF(I14&gt;0,1,0)+IF(M14&gt;0,1,0)+IF(Q14&gt;0,1,0)+IF(U14&gt;0,1,0)+IF(Y14&gt;0,1,0)+IF(AC14&gt;0,1,0)+IF(AG14&gt;0,1,0)+IF(AK14&gt;0,1,0)+IF(AO14&gt;0,1,0)+IF(AS14&gt;0,1,0)+IF(AW14&gt;0,1,0)+IF(BA14&gt;0,1,0)+IF(BE14,1,0)</f>
        <v>8</v>
      </c>
      <c r="H14" s="28">
        <f>E14/G14</f>
        <v>62.90130049975603</v>
      </c>
      <c r="I14" s="38">
        <f>(1000/(J14/K14)+J14/7)*0.7469</f>
        <v>62.62721781884667</v>
      </c>
      <c r="J14" s="34">
        <v>83.41</v>
      </c>
      <c r="K14" s="40">
        <v>6</v>
      </c>
      <c r="L14" s="28"/>
      <c r="M14" s="38">
        <f>(1000/(N14/O14)+N14/7)*0.7041</f>
        <v>48.42200468730187</v>
      </c>
      <c r="N14" s="34">
        <v>114.46</v>
      </c>
      <c r="O14" s="40">
        <v>6</v>
      </c>
      <c r="P14" s="28"/>
      <c r="Q14" s="38">
        <f>(1000/(R14/S14)+R14/7)*0.6153</f>
        <v>67.55551323070426</v>
      </c>
      <c r="R14" s="34">
        <v>59.21</v>
      </c>
      <c r="S14" s="40">
        <v>6</v>
      </c>
      <c r="T14" s="28"/>
      <c r="U14" s="38">
        <f>(1000/(V14/W14)+V14/7)*0.6492</f>
        <v>55.97069313687733</v>
      </c>
      <c r="V14" s="34">
        <v>80.27</v>
      </c>
      <c r="W14" s="40">
        <v>6</v>
      </c>
      <c r="X14" s="28"/>
      <c r="Y14" s="38">
        <f>(1000/(Z14/AA14)+Z14/7)*0.5863</f>
        <v>61.51145487266037</v>
      </c>
      <c r="Z14" s="34">
        <v>62.51</v>
      </c>
      <c r="AA14" s="40">
        <v>6</v>
      </c>
      <c r="AB14" s="28"/>
      <c r="AC14" s="38">
        <f>(1000/(AD14/AE14)+AD14/7)*0.80365</f>
        <v>67.43779067238187</v>
      </c>
      <c r="AD14" s="34">
        <v>83.32</v>
      </c>
      <c r="AE14" s="40">
        <v>6</v>
      </c>
      <c r="AF14" s="28"/>
      <c r="AG14" s="38">
        <f>(1000/(AH14/AI14)+AH14/7)*0.3404</f>
        <v>58.980273912555525</v>
      </c>
      <c r="AH14" s="34">
        <v>67.21</v>
      </c>
      <c r="AI14" s="40">
        <v>11</v>
      </c>
      <c r="AJ14" s="44"/>
      <c r="AK14" s="38">
        <f>(1000/(AL14/AM14)+AL14/7)*0.2098</f>
        <v>56.74305547633712</v>
      </c>
      <c r="AL14" s="34">
        <v>45.46</v>
      </c>
      <c r="AM14" s="40">
        <v>12</v>
      </c>
      <c r="AN14" s="44"/>
      <c r="AO14" s="38">
        <v>0</v>
      </c>
      <c r="AP14" s="34" t="s">
        <v>381</v>
      </c>
      <c r="AQ14" s="40" t="s">
        <v>381</v>
      </c>
      <c r="AR14" s="28"/>
      <c r="AS14" s="38">
        <v>0</v>
      </c>
      <c r="AT14" s="34" t="s">
        <v>381</v>
      </c>
      <c r="AU14" s="40" t="s">
        <v>381</v>
      </c>
      <c r="AV14" s="171"/>
      <c r="AW14" s="168"/>
      <c r="AX14" s="166"/>
      <c r="AY14" s="167"/>
      <c r="AZ14" s="171"/>
      <c r="BA14" s="168"/>
      <c r="BB14" s="166"/>
      <c r="BC14" s="167"/>
      <c r="BD14" s="171"/>
      <c r="BE14" s="168"/>
      <c r="BF14" s="166"/>
      <c r="BG14" s="167"/>
      <c r="BH14" s="162"/>
    </row>
    <row r="15" spans="1:60" s="172" customFormat="1" ht="12.75">
      <c r="A15" s="49" t="s">
        <v>41</v>
      </c>
      <c r="B15" s="162" t="s">
        <v>386</v>
      </c>
      <c r="C15" s="163" t="s">
        <v>415</v>
      </c>
      <c r="D15" s="164" t="s">
        <v>114</v>
      </c>
      <c r="E15" s="165">
        <f>F15*(I15+M15+Q15+U15+Y15+AC15+AG15+AK15+AO15+AS15+AW15+BA15+BE15)</f>
        <v>498.3974938654759</v>
      </c>
      <c r="F15" s="166">
        <f>IF(D15="MDR",1.3,0)+IF(D15="D12",1.23,0)+IF(D15="D14",1.17,0)+IF(D15="D16",1.12,0)+IF(D15="D19",1.07,0)+IF(D15="D20",1.04,0)+IF(D15="D35",1.1,0)+IF(D15="D50",1.17,0)+IF(D15="M12",1.18,0)+IF(D15="M14",1.12,0)+IF(D15="M16",1.07,0)+IF(D15="M19",1.03,0)+IF(D15="M20",1,0)+IF(D15="M40",1.05,0)+IF(D15="M50",1.1,0)+IF(D15="D60",1.25,0)+IF(D15="M70",1.21,0)</f>
        <v>1.17</v>
      </c>
      <c r="G15" s="167">
        <f>IF(I15&gt;0,1,0)+IF(M15&gt;0,1,0)+IF(Q15&gt;0,1,0)+IF(U15&gt;0,1,0)+IF(Y15&gt;0,1,0)+IF(AC15&gt;0,1,0)+IF(AG15&gt;0,1,0)+IF(AK15&gt;0,1,0)+IF(AO15&gt;0,1,0)+IF(AS15&gt;0,1,0)+IF(AW15&gt;0,1,0)+IF(BA15&gt;0,1,0)+IF(BE15,1,0)</f>
        <v>7</v>
      </c>
      <c r="H15" s="168">
        <f>E15/G15</f>
        <v>71.19964198078227</v>
      </c>
      <c r="I15" s="169">
        <f>(1000/(J15/K15)+J15/7)*0.7469</f>
        <v>54.495096829268284</v>
      </c>
      <c r="J15" s="166">
        <v>45.1</v>
      </c>
      <c r="K15" s="170">
        <v>3</v>
      </c>
      <c r="L15" s="171"/>
      <c r="M15" s="169">
        <f>(1000/(N15/O15)+N15/7)*0.7041</f>
        <v>61.802656814576785</v>
      </c>
      <c r="N15" s="166">
        <v>49.57</v>
      </c>
      <c r="O15" s="170">
        <v>4</v>
      </c>
      <c r="P15" s="171"/>
      <c r="Q15" s="169">
        <f>(1000/(R15/S15)+R15/7)*0.6153</f>
        <v>73.28143172960638</v>
      </c>
      <c r="R15" s="166">
        <v>35.06</v>
      </c>
      <c r="S15" s="170">
        <v>4</v>
      </c>
      <c r="T15" s="171"/>
      <c r="U15" s="169">
        <f>(1000/(V15/W15)+V15/7)*0.6492</f>
        <v>65.5999117894308</v>
      </c>
      <c r="V15" s="166">
        <v>42.09</v>
      </c>
      <c r="W15" s="170">
        <v>4</v>
      </c>
      <c r="X15" s="171"/>
      <c r="Y15" s="169">
        <f>(1000/(Z15/AA15)+Z15/7)*0.5863</f>
        <v>57.835076949607036</v>
      </c>
      <c r="Z15" s="166">
        <v>43.26</v>
      </c>
      <c r="AA15" s="170">
        <v>4</v>
      </c>
      <c r="AB15" s="171"/>
      <c r="AC15" s="169">
        <f>(1000/(AD15/AE15)+AD15/7)*0.80365</f>
        <v>55.32010476943969</v>
      </c>
      <c r="AD15" s="166">
        <v>67.59</v>
      </c>
      <c r="AE15" s="170">
        <v>4</v>
      </c>
      <c r="AF15" s="171"/>
      <c r="AG15" s="169">
        <v>0</v>
      </c>
      <c r="AH15" s="166" t="s">
        <v>381</v>
      </c>
      <c r="AI15" s="170" t="s">
        <v>381</v>
      </c>
      <c r="AJ15" s="171"/>
      <c r="AK15" s="169">
        <f>(1000/(AL15/AM15)+AL15/7)*0.2098</f>
        <v>57.64648510565727</v>
      </c>
      <c r="AL15" s="166">
        <v>29.57</v>
      </c>
      <c r="AM15" s="170">
        <v>8</v>
      </c>
      <c r="AN15" s="171"/>
      <c r="AO15" s="169">
        <v>0</v>
      </c>
      <c r="AP15" s="166" t="s">
        <v>381</v>
      </c>
      <c r="AQ15" s="170" t="s">
        <v>381</v>
      </c>
      <c r="AR15" s="171"/>
      <c r="AS15" s="169">
        <v>0</v>
      </c>
      <c r="AT15" s="166" t="s">
        <v>381</v>
      </c>
      <c r="AU15" s="170" t="s">
        <v>381</v>
      </c>
      <c r="AW15" s="168"/>
      <c r="AX15" s="166"/>
      <c r="AY15" s="167"/>
      <c r="BA15" s="168"/>
      <c r="BB15" s="166"/>
      <c r="BC15" s="167"/>
      <c r="BE15" s="168"/>
      <c r="BF15" s="166"/>
      <c r="BG15" s="167"/>
      <c r="BH15" s="168"/>
    </row>
    <row r="16" spans="1:60" s="172" customFormat="1" ht="12.75">
      <c r="A16" s="49" t="s">
        <v>42</v>
      </c>
      <c r="B16" s="33" t="s">
        <v>86</v>
      </c>
      <c r="C16" s="27" t="s">
        <v>89</v>
      </c>
      <c r="D16" s="27" t="s">
        <v>63</v>
      </c>
      <c r="E16" s="36">
        <f>F16*(I16+M16+Q16+U16+Y16+AC16+AG16+AK16+AO16+AS16+AW16+BA16+BE16)</f>
        <v>487.38488815359193</v>
      </c>
      <c r="F16" s="34">
        <f>IF(D16="MDR",1.3,0)+IF(D16="D12",1.23,0)+IF(D16="D14",1.17,0)+IF(D16="D16",1.12,0)+IF(D16="D19",1.07,0)+IF(D16="D20",1.04,0)+IF(D16="D35",1.1,0)+IF(D16="D50",1.17,0)+IF(D16="M12",1.18,0)+IF(D16="M14",1.12,0)+IF(D16="M16",1.07,0)+IF(D16="M19",1.03,0)+IF(D16="M20",1,0)+IF(D16="M40",1.05,0)+IF(D16="M50",1.1,0)+IF(D16="D60",1.25,0)+IF(D16="M70",1.21,0)</f>
        <v>1.1</v>
      </c>
      <c r="G16" s="35">
        <f>IF(I16&gt;0,1,0)+IF(M16&gt;0,1,0)+IF(Q16&gt;0,1,0)+IF(U16&gt;0,1,0)+IF(Y16&gt;0,1,0)+IF(AC16&gt;0,1,0)+IF(AG16&gt;0,1,0)+IF(AK16&gt;0,1,0)+IF(AO16&gt;0,1,0)+IF(AS16&gt;0,1,0)+IF(AW16&gt;0,1,0)+IF(BA16&gt;0,1,0)+IF(BE16,1,0)</f>
        <v>8</v>
      </c>
      <c r="H16" s="28">
        <f>E16/G16</f>
        <v>60.92311101919899</v>
      </c>
      <c r="I16" s="38">
        <f>(1000/(J16/K16)+J16/7)*0.7469</f>
        <v>60.11813984894699</v>
      </c>
      <c r="J16" s="34">
        <v>55.08</v>
      </c>
      <c r="K16" s="40">
        <v>4</v>
      </c>
      <c r="L16" s="35"/>
      <c r="M16" s="177">
        <v>0</v>
      </c>
      <c r="N16" s="34">
        <v>100.24</v>
      </c>
      <c r="O16" s="40">
        <v>5</v>
      </c>
      <c r="P16" s="35"/>
      <c r="Q16" s="177">
        <v>0</v>
      </c>
      <c r="R16" s="34">
        <v>84.21</v>
      </c>
      <c r="S16" s="40">
        <v>5</v>
      </c>
      <c r="T16" s="44"/>
      <c r="U16" s="38">
        <f>(1000/(V16/W16)+V16/7)*0.6492</f>
        <v>55.65183514429728</v>
      </c>
      <c r="V16" s="34">
        <v>65.47</v>
      </c>
      <c r="W16" s="40">
        <v>5</v>
      </c>
      <c r="X16" s="44"/>
      <c r="Y16" s="38">
        <f>(1000/(Z16/AA16)+Z16/7)*0.5863</f>
        <v>46.94463034547921</v>
      </c>
      <c r="Z16" s="34">
        <v>71.59</v>
      </c>
      <c r="AA16" s="40">
        <v>5</v>
      </c>
      <c r="AB16" s="44"/>
      <c r="AC16" s="38">
        <f>(1000/(AD16/AE16)+AD16/7)*0.80365</f>
        <v>60.72932230525511</v>
      </c>
      <c r="AD16" s="34">
        <v>77.53</v>
      </c>
      <c r="AE16" s="40">
        <v>5</v>
      </c>
      <c r="AF16" s="44"/>
      <c r="AG16" s="38">
        <f>(1000/(AH16/AI16)+AH16/7)*0.3404</f>
        <v>53.55679468947818</v>
      </c>
      <c r="AH16" s="34">
        <v>53.44</v>
      </c>
      <c r="AI16" s="40">
        <v>8</v>
      </c>
      <c r="AJ16" s="44"/>
      <c r="AK16" s="38">
        <f>(1000/(AL16/AM16)+AL16/7)*0.2098</f>
        <v>47.45393036003012</v>
      </c>
      <c r="AL16" s="34">
        <v>45.52</v>
      </c>
      <c r="AM16" s="40">
        <v>10</v>
      </c>
      <c r="AN16" s="44"/>
      <c r="AO16" s="38">
        <f>(1000/(AP16/AQ16)+AP16/7)*0.5901</f>
        <v>62.72584633164373</v>
      </c>
      <c r="AP16" s="34">
        <v>110.48</v>
      </c>
      <c r="AQ16" s="40">
        <v>10</v>
      </c>
      <c r="AR16" s="44"/>
      <c r="AS16" s="38">
        <f>(1000/(AT16/AU16)+AT16/7)*0.6328</f>
        <v>55.896672023589325</v>
      </c>
      <c r="AT16" s="34">
        <v>149.22</v>
      </c>
      <c r="AU16" s="40">
        <v>10</v>
      </c>
      <c r="AV16" s="168"/>
      <c r="AW16" s="168"/>
      <c r="AX16" s="166"/>
      <c r="AY16" s="167"/>
      <c r="BA16" s="168"/>
      <c r="BB16" s="166"/>
      <c r="BC16" s="167"/>
      <c r="BE16" s="168"/>
      <c r="BF16" s="166"/>
      <c r="BG16" s="167"/>
      <c r="BH16" s="168"/>
    </row>
    <row r="17" spans="1:60" s="172" customFormat="1" ht="12.75">
      <c r="A17" s="49" t="s">
        <v>43</v>
      </c>
      <c r="B17" s="33" t="s">
        <v>173</v>
      </c>
      <c r="C17" s="27" t="s">
        <v>174</v>
      </c>
      <c r="D17" s="27" t="s">
        <v>26</v>
      </c>
      <c r="E17" s="36">
        <f>F17*(I17+M17+Q17+U17+Y17+AC17+AG17+AK17+AO17+AS17+AW17+BA17+BE17)</f>
        <v>478.5080565152834</v>
      </c>
      <c r="F17" s="34">
        <f>IF(D17="MDR",1.3,0)+IF(D17="D12",1.23,0)+IF(D17="D14",1.17,0)+IF(D17="D16",1.12,0)+IF(D17="D19",1.07,0)+IF(D17="D20",1.04,0)+IF(D17="D35",1.1,0)+IF(D17="D50",1.17,0)+IF(D17="M12",1.18,0)+IF(D17="M14",1.12,0)+IF(D17="M16",1.07,0)+IF(D17="M19",1.03,0)+IF(D17="M20",1,0)+IF(D17="M40",1.05,0)+IF(D17="M50",1.1,0)+IF(D17="D60",1.25,0)+IF(D17="M70",1.21,0)</f>
        <v>1.1</v>
      </c>
      <c r="G17" s="35">
        <f>IF(I17&gt;0,1,0)+IF(M17&gt;0,1,0)+IF(Q17&gt;0,1,0)+IF(U17&gt;0,1,0)+IF(Y17&gt;0,1,0)+IF(AC17&gt;0,1,0)+IF(AG17&gt;0,1,0)+IF(AK17&gt;0,1,0)+IF(AO17&gt;0,1,0)+IF(AS17&gt;0,1,0)+IF(AW17&gt;0,1,0)+IF(BA17&gt;0,1,0)+IF(BE17,1,0)</f>
        <v>8</v>
      </c>
      <c r="H17" s="28">
        <f>E17/G17</f>
        <v>59.81350706441042</v>
      </c>
      <c r="I17" s="38">
        <f>(1000/(J17/K17)+J17/7)*0.7469</f>
        <v>51.57728326873295</v>
      </c>
      <c r="J17" s="34">
        <v>113.57</v>
      </c>
      <c r="K17" s="40">
        <v>6</v>
      </c>
      <c r="L17" s="28"/>
      <c r="M17" s="38">
        <f>(1000/(N17/O17)+N17/7)*0.7041</f>
        <v>48.6558307620727</v>
      </c>
      <c r="N17" s="34">
        <v>113.42</v>
      </c>
      <c r="O17" s="40">
        <v>6</v>
      </c>
      <c r="P17" s="28"/>
      <c r="Q17" s="38">
        <f>(1000/(R17/S17)+R17/7)*0.6153</f>
        <v>51.31619738981438</v>
      </c>
      <c r="R17" s="34">
        <v>84.04</v>
      </c>
      <c r="S17" s="40">
        <v>6</v>
      </c>
      <c r="T17" s="44"/>
      <c r="U17" s="38">
        <f>(1000/(V17/W17)+V17/7)*0.6492</f>
        <v>58.80793171664322</v>
      </c>
      <c r="V17" s="34">
        <v>75.14</v>
      </c>
      <c r="W17" s="40">
        <v>6</v>
      </c>
      <c r="X17" s="44"/>
      <c r="Y17" s="38">
        <f>(1000/(Z17/AA17)+Z17/7)*0.5863</f>
        <v>56.611738258125094</v>
      </c>
      <c r="Z17" s="34">
        <v>69.23</v>
      </c>
      <c r="AA17" s="40">
        <v>6</v>
      </c>
      <c r="AB17" s="44"/>
      <c r="AC17" s="38">
        <f>(1000/(AD17/AE17)+AD17/7)*0.80365</f>
        <v>49.3674951779983</v>
      </c>
      <c r="AD17" s="34">
        <v>109.05</v>
      </c>
      <c r="AE17" s="40">
        <v>5</v>
      </c>
      <c r="AF17" s="44"/>
      <c r="AG17" s="38">
        <f>(1000/(AH17/AI17)+AH17/7)*0.3404</f>
        <v>59.2692545367245</v>
      </c>
      <c r="AH17" s="34">
        <v>54.09</v>
      </c>
      <c r="AI17" s="40">
        <v>9</v>
      </c>
      <c r="AJ17" s="44"/>
      <c r="AK17" s="38">
        <f>(1000/(AL17/AM17)+AL17/7)*0.2098</f>
        <v>59.401592994691896</v>
      </c>
      <c r="AL17" s="34">
        <v>43.33</v>
      </c>
      <c r="AM17" s="40">
        <v>12</v>
      </c>
      <c r="AN17" s="44"/>
      <c r="AO17" s="38">
        <v>0</v>
      </c>
      <c r="AP17" s="34" t="s">
        <v>381</v>
      </c>
      <c r="AQ17" s="40" t="s">
        <v>381</v>
      </c>
      <c r="AR17" s="44"/>
      <c r="AS17" s="38">
        <v>0</v>
      </c>
      <c r="AT17" s="34" t="s">
        <v>381</v>
      </c>
      <c r="AU17" s="40" t="s">
        <v>381</v>
      </c>
      <c r="AV17" s="168"/>
      <c r="AW17" s="168"/>
      <c r="AX17" s="166"/>
      <c r="AY17" s="167"/>
      <c r="BA17" s="168"/>
      <c r="BB17" s="166"/>
      <c r="BC17" s="167"/>
      <c r="BE17" s="168"/>
      <c r="BF17" s="166"/>
      <c r="BG17" s="167"/>
      <c r="BH17" s="168"/>
    </row>
    <row r="18" spans="1:60" s="172" customFormat="1" ht="12.75">
      <c r="A18" s="49" t="s">
        <v>44</v>
      </c>
      <c r="B18" s="33" t="s">
        <v>122</v>
      </c>
      <c r="C18" s="27" t="s">
        <v>123</v>
      </c>
      <c r="D18" s="27" t="s">
        <v>127</v>
      </c>
      <c r="E18" s="36">
        <f>F18*(I18+M18+Q18+U18+Y18+AC18+AG18+AK18+AO18+AS18+AW18+BA18+BE18)</f>
        <v>476.8267293061579</v>
      </c>
      <c r="F18" s="34">
        <f>IF(D18="MDR",1.3,0)+IF(D18="D12",1.23,0)+IF(D18="D14",1.17,0)+IF(D18="D16",1.12,0)+IF(D18="D19",1.07,0)+IF(D18="D20",1.04,0)+IF(D18="D35",1.1,0)+IF(D18="D50",1.17,0)+IF(D18="M12",1.18,0)+IF(D18="M14",1.12,0)+IF(D18="M16",1.07,0)+IF(D18="M19",1.03,0)+IF(D18="M20",1,0)+IF(D18="M40",1.05,0)+IF(D18="M50",1.1,0)+IF(D18="D60",1.25,0)+IF(D18="M70",1.21,0)</f>
        <v>1.07</v>
      </c>
      <c r="G18" s="35">
        <f>IF(I18&gt;0,1,0)+IF(M18&gt;0,1,0)+IF(Q18&gt;0,1,0)+IF(U18&gt;0,1,0)+IF(Y18&gt;0,1,0)+IF(AC18&gt;0,1,0)+IF(AG18&gt;0,1,0)+IF(AK18&gt;0,1,0)+IF(AO18&gt;0,1,0)+IF(AS18&gt;0,1,0)+IF(AW18&gt;0,1,0)+IF(BA18&gt;0,1,0)+IF(BE18,1,0)</f>
        <v>7</v>
      </c>
      <c r="H18" s="28">
        <f>E18/G18</f>
        <v>68.11810418659398</v>
      </c>
      <c r="I18" s="38">
        <f>(1000/(J18/K18)+J18/7)*0.7469</f>
        <v>56.415192548079396</v>
      </c>
      <c r="J18" s="34">
        <v>77.58</v>
      </c>
      <c r="K18" s="40">
        <v>5</v>
      </c>
      <c r="L18" s="35"/>
      <c r="M18" s="38">
        <f>(1000/(N18/O18)+N18/7)*0.7041</f>
        <v>51.12186221496399</v>
      </c>
      <c r="N18" s="34">
        <v>82.14</v>
      </c>
      <c r="O18" s="40">
        <v>5</v>
      </c>
      <c r="P18" s="28"/>
      <c r="Q18" s="38">
        <v>0</v>
      </c>
      <c r="R18" s="34" t="s">
        <v>381</v>
      </c>
      <c r="S18" s="40" t="s">
        <v>381</v>
      </c>
      <c r="T18" s="44"/>
      <c r="U18" s="38">
        <v>0</v>
      </c>
      <c r="V18" s="34" t="s">
        <v>381</v>
      </c>
      <c r="W18" s="40" t="s">
        <v>381</v>
      </c>
      <c r="X18" s="44"/>
      <c r="Y18" s="38">
        <f>(1000/(Z18/AA18)+Z18/7)*0.5863</f>
        <v>50.95781563827141</v>
      </c>
      <c r="Z18" s="34">
        <v>64.33</v>
      </c>
      <c r="AA18" s="40">
        <v>5</v>
      </c>
      <c r="AB18" s="44"/>
      <c r="AC18" s="38">
        <f>(1000/(AD18/AE18)+AD18/7)*0.80365</f>
        <v>85.32327102791835</v>
      </c>
      <c r="AD18" s="34">
        <v>50.53</v>
      </c>
      <c r="AE18" s="40">
        <v>5</v>
      </c>
      <c r="AF18" s="44"/>
      <c r="AG18" s="38">
        <f>(1000/(AH18/AI18)+AH18/7)*0.3404</f>
        <v>66.82074856816637</v>
      </c>
      <c r="AH18" s="34">
        <v>42.04</v>
      </c>
      <c r="AI18" s="40">
        <v>8</v>
      </c>
      <c r="AJ18" s="44"/>
      <c r="AK18" s="38">
        <f>(1000/(AL18/AM18)+AL18/7)*0.2098</f>
        <v>70.53463555838984</v>
      </c>
      <c r="AL18" s="34">
        <v>30.13</v>
      </c>
      <c r="AM18" s="40">
        <v>10</v>
      </c>
      <c r="AN18" s="44"/>
      <c r="AO18" s="38">
        <v>0</v>
      </c>
      <c r="AP18" s="34" t="s">
        <v>381</v>
      </c>
      <c r="AQ18" s="40" t="s">
        <v>381</v>
      </c>
      <c r="AR18" s="44"/>
      <c r="AS18" s="38">
        <f>(1000/(AT18/AU18)+AT18/7)*0.6328</f>
        <v>64.45893173968526</v>
      </c>
      <c r="AT18" s="34">
        <v>117.55</v>
      </c>
      <c r="AU18" s="40">
        <v>10</v>
      </c>
      <c r="AV18" s="171"/>
      <c r="AW18" s="168"/>
      <c r="AX18" s="166"/>
      <c r="AY18" s="167"/>
      <c r="AZ18" s="171"/>
      <c r="BA18" s="168"/>
      <c r="BB18" s="166"/>
      <c r="BC18" s="167"/>
      <c r="BD18" s="171"/>
      <c r="BE18" s="168"/>
      <c r="BF18" s="166"/>
      <c r="BG18" s="167"/>
      <c r="BH18" s="162"/>
    </row>
    <row r="19" spans="1:60" s="172" customFormat="1" ht="12.75">
      <c r="A19" s="49" t="s">
        <v>45</v>
      </c>
      <c r="B19" s="162" t="s">
        <v>396</v>
      </c>
      <c r="C19" s="163" t="s">
        <v>415</v>
      </c>
      <c r="D19" s="164" t="s">
        <v>29</v>
      </c>
      <c r="E19" s="165">
        <f>F19*(I19+M19+Q19+U19+Y19+AC19+AG19+AK19+AO19+AS19+AW19+BA19+BE19)</f>
        <v>469.5225298916677</v>
      </c>
      <c r="F19" s="166">
        <f>IF(D19="MDR",1.3,0)+IF(D19="D12",1.23,0)+IF(D19="D14",1.17,0)+IF(D19="D16",1.12,0)+IF(D19="D19",1.07,0)+IF(D19="D20",1.04,0)+IF(D19="D35",1.1,0)+IF(D19="D50",1.17,0)+IF(D19="M12",1.18,0)+IF(D19="M14",1.12,0)+IF(D19="M16",1.07,0)+IF(D19="M19",1.03,0)+IF(D19="M20",1,0)+IF(D19="M40",1.05,0)+IF(D19="M50",1.1,0)+IF(D19="D60",1.25,0)+IF(D19="M70",1.21,0)</f>
        <v>1.12</v>
      </c>
      <c r="G19" s="167">
        <f>IF(I19&gt;0,1,0)+IF(M19&gt;0,1,0)+IF(Q19&gt;0,1,0)+IF(U19&gt;0,1,0)+IF(Y19&gt;0,1,0)+IF(AC19&gt;0,1,0)+IF(AG19&gt;0,1,0)+IF(AK19&gt;0,1,0)+IF(AO19&gt;0,1,0)+IF(AS19&gt;0,1,0)+IF(AW19&gt;0,1,0)+IF(BA19&gt;0,1,0)+IF(BE19,1,0)</f>
        <v>8</v>
      </c>
      <c r="H19" s="168">
        <f>E19/G19</f>
        <v>58.690316236458465</v>
      </c>
      <c r="I19" s="169">
        <f>(1000/(J19/K19)+J19/7)*0.7469</f>
        <v>49.13464414301567</v>
      </c>
      <c r="J19" s="166">
        <v>72.09</v>
      </c>
      <c r="K19" s="170">
        <v>4</v>
      </c>
      <c r="L19" s="171"/>
      <c r="M19" s="169">
        <f>(1000/(N19/O19)+N19/7)*0.7041</f>
        <v>73.80905084568032</v>
      </c>
      <c r="N19" s="166">
        <v>40.38</v>
      </c>
      <c r="O19" s="170">
        <v>4</v>
      </c>
      <c r="P19" s="171"/>
      <c r="Q19" s="169">
        <f>(1000/(R19/S19)+R19/7)*0.6153</f>
        <v>51.47061372758424</v>
      </c>
      <c r="R19" s="166">
        <v>52.53</v>
      </c>
      <c r="S19" s="170">
        <v>4</v>
      </c>
      <c r="T19" s="171"/>
      <c r="U19" s="169">
        <f>(1000/(V19/W19)+V19/7)*0.6492</f>
        <v>53.77896875072558</v>
      </c>
      <c r="V19" s="166">
        <v>53.16</v>
      </c>
      <c r="W19" s="170">
        <v>4</v>
      </c>
      <c r="X19" s="171"/>
      <c r="Y19" s="169">
        <f>(1000/(Z19/AA19)+Z19/7)*0.5863</f>
        <v>41.88256374374652</v>
      </c>
      <c r="Z19" s="166">
        <v>64.25</v>
      </c>
      <c r="AA19" s="170">
        <v>4</v>
      </c>
      <c r="AB19" s="171"/>
      <c r="AC19" s="169">
        <f>(1000/(AD19/AE19)+AD19/7)*0.80365</f>
        <v>42.0720705575648</v>
      </c>
      <c r="AD19" s="166">
        <v>71.1</v>
      </c>
      <c r="AE19" s="170">
        <v>3</v>
      </c>
      <c r="AF19" s="171"/>
      <c r="AG19" s="169">
        <f>(1000/(AH19/AI19)+AH19/7)*0.3404</f>
        <v>44.96987672200704</v>
      </c>
      <c r="AH19" s="166">
        <v>56.43</v>
      </c>
      <c r="AI19" s="170">
        <v>7</v>
      </c>
      <c r="AJ19" s="171"/>
      <c r="AK19" s="169">
        <f>(1000/(AL19/AM19)+AL19/7)*0.2098</f>
        <v>62.09875605580765</v>
      </c>
      <c r="AL19" s="166">
        <v>27.39</v>
      </c>
      <c r="AM19" s="170">
        <v>8</v>
      </c>
      <c r="AN19" s="171"/>
      <c r="AO19" s="169">
        <v>0</v>
      </c>
      <c r="AP19" s="166" t="s">
        <v>381</v>
      </c>
      <c r="AQ19" s="170" t="s">
        <v>381</v>
      </c>
      <c r="AR19" s="171"/>
      <c r="AS19" s="169">
        <v>0</v>
      </c>
      <c r="AT19" s="166" t="s">
        <v>381</v>
      </c>
      <c r="AU19" s="170" t="s">
        <v>381</v>
      </c>
      <c r="AW19" s="168"/>
      <c r="AX19" s="166"/>
      <c r="AY19" s="167"/>
      <c r="BA19" s="168"/>
      <c r="BB19" s="166"/>
      <c r="BC19" s="167"/>
      <c r="BE19" s="168"/>
      <c r="BF19" s="166"/>
      <c r="BG19" s="167"/>
      <c r="BH19" s="168"/>
    </row>
    <row r="20" spans="1:60" s="172" customFormat="1" ht="12.75">
      <c r="A20" s="49" t="s">
        <v>46</v>
      </c>
      <c r="B20" s="33" t="s">
        <v>170</v>
      </c>
      <c r="C20" s="27" t="s">
        <v>171</v>
      </c>
      <c r="D20" s="27" t="s">
        <v>10</v>
      </c>
      <c r="E20" s="36">
        <f>F20*(I20+M20+Q20+U20+Y20+AC20+AG20+AK20+AO20+AS20+AW20+BA20+BE20)</f>
        <v>467.9464566229036</v>
      </c>
      <c r="F20" s="34">
        <f>IF(D20="MDR",1.3,0)+IF(D20="D12",1.23,0)+IF(D20="D14",1.17,0)+IF(D20="D16",1.12,0)+IF(D20="D19",1.07,0)+IF(D20="D20",1.04,0)+IF(D20="D35",1.1,0)+IF(D20="D50",1.17,0)+IF(D20="M12",1.18,0)+IF(D20="M14",1.12,0)+IF(D20="M16",1.07,0)+IF(D20="M19",1.03,0)+IF(D20="M20",1,0)+IF(D20="M40",1.05,0)+IF(D20="M50",1.1,0)+IF(D20="D60",1.25,0)+IF(D20="M70",1.21,0)</f>
        <v>1.05</v>
      </c>
      <c r="G20" s="35">
        <f>IF(I20&gt;0,1,0)+IF(M20&gt;0,1,0)+IF(Q20&gt;0,1,0)+IF(U20&gt;0,1,0)+IF(Y20&gt;0,1,0)+IF(AC20&gt;0,1,0)+IF(AG20&gt;0,1,0)+IF(AK20&gt;0,1,0)+IF(AO20&gt;0,1,0)+IF(AS20&gt;0,1,0)+IF(AW20&gt;0,1,0)+IF(BA20&gt;0,1,0)+IF(BE20,1,0)</f>
        <v>5</v>
      </c>
      <c r="H20" s="28">
        <f>E20/G20</f>
        <v>93.58929132458073</v>
      </c>
      <c r="I20" s="38">
        <v>0</v>
      </c>
      <c r="J20" s="34" t="s">
        <v>381</v>
      </c>
      <c r="K20" s="40" t="s">
        <v>381</v>
      </c>
      <c r="L20" s="28"/>
      <c r="M20" s="38">
        <v>0</v>
      </c>
      <c r="N20" s="34" t="s">
        <v>381</v>
      </c>
      <c r="O20" s="40" t="s">
        <v>381</v>
      </c>
      <c r="P20" s="28"/>
      <c r="Q20" s="38">
        <v>0</v>
      </c>
      <c r="R20" s="34" t="s">
        <v>381</v>
      </c>
      <c r="S20" s="40" t="s">
        <v>381</v>
      </c>
      <c r="T20" s="44"/>
      <c r="U20" s="38">
        <v>0</v>
      </c>
      <c r="V20" s="34" t="s">
        <v>381</v>
      </c>
      <c r="W20" s="40" t="s">
        <v>381</v>
      </c>
      <c r="X20" s="44"/>
      <c r="Y20" s="38">
        <f>(1000/(Z20/AA20)+Z20/7)*0.5863</f>
        <v>75.25322935016894</v>
      </c>
      <c r="Z20" s="34">
        <v>49.47</v>
      </c>
      <c r="AA20" s="40">
        <v>6</v>
      </c>
      <c r="AB20" s="44"/>
      <c r="AC20" s="38">
        <f>(1000/(AD20/AE20)+AD20/7)*0.80365</f>
        <v>98.0368866521265</v>
      </c>
      <c r="AD20" s="34">
        <v>52.4</v>
      </c>
      <c r="AE20" s="40">
        <v>6</v>
      </c>
      <c r="AF20" s="44"/>
      <c r="AG20" s="38">
        <f>(1000/(AH20/AI20)+AH20/7)*0.3404</f>
        <v>99.90373420282047</v>
      </c>
      <c r="AH20" s="34">
        <v>38.19</v>
      </c>
      <c r="AI20" s="40">
        <v>11</v>
      </c>
      <c r="AJ20" s="44"/>
      <c r="AK20" s="38">
        <f>(1000/(AL20/AM20)+AL20/7)*0.2098</f>
        <v>87.35821201639102</v>
      </c>
      <c r="AL20" s="34">
        <v>29.11</v>
      </c>
      <c r="AM20" s="40">
        <v>12</v>
      </c>
      <c r="AN20" s="44"/>
      <c r="AO20" s="38">
        <f>(1000/(AP20/AQ20)+AP20/7)*0.5901</f>
        <v>85.11122980030603</v>
      </c>
      <c r="AP20" s="34">
        <v>91.49</v>
      </c>
      <c r="AQ20" s="40">
        <v>12</v>
      </c>
      <c r="AR20" s="44"/>
      <c r="AS20" s="38">
        <v>0</v>
      </c>
      <c r="AT20" s="34" t="s">
        <v>381</v>
      </c>
      <c r="AU20" s="40" t="s">
        <v>381</v>
      </c>
      <c r="AV20" s="171"/>
      <c r="AW20" s="168"/>
      <c r="AX20" s="166"/>
      <c r="AY20" s="167"/>
      <c r="AZ20" s="171"/>
      <c r="BA20" s="168"/>
      <c r="BB20" s="166"/>
      <c r="BC20" s="167"/>
      <c r="BD20" s="171"/>
      <c r="BE20" s="168"/>
      <c r="BF20" s="166"/>
      <c r="BG20" s="167"/>
      <c r="BH20" s="162"/>
    </row>
    <row r="21" spans="1:60" s="172" customFormat="1" ht="12.75">
      <c r="A21" s="49" t="s">
        <v>47</v>
      </c>
      <c r="B21" s="33" t="s">
        <v>71</v>
      </c>
      <c r="C21" s="27" t="s">
        <v>72</v>
      </c>
      <c r="D21" s="27" t="s">
        <v>7</v>
      </c>
      <c r="E21" s="36">
        <f>F21*(I21+M21+Q21+U21+Y21+AC21+AG21+AK21+AO21+AS21+AW21+BA21+BE21)</f>
        <v>466.6250150314416</v>
      </c>
      <c r="F21" s="34">
        <f>IF(D21="MDR",1.3,0)+IF(D21="D12",1.23,0)+IF(D21="D14",1.17,0)+IF(D21="D16",1.12,0)+IF(D21="D19",1.07,0)+IF(D21="D20",1.04,0)+IF(D21="D35",1.1,0)+IF(D21="D50",1.17,0)+IF(D21="M12",1.18,0)+IF(D21="M14",1.12,0)+IF(D21="M16",1.07,0)+IF(D21="M19",1.03,0)+IF(D21="M20",1,0)+IF(D21="M40",1.05,0)+IF(D21="M50",1.1,0)+IF(D21="D60",1.25,0)+IF(D21="M70",1.21,0)</f>
        <v>1.18</v>
      </c>
      <c r="G21" s="35">
        <f>IF(I21&gt;0,1,0)+IF(M21&gt;0,1,0)+IF(Q21&gt;0,1,0)+IF(U21&gt;0,1,0)+IF(Y21&gt;0,1,0)+IF(AC21&gt;0,1,0)+IF(AG21&gt;0,1,0)+IF(AK21&gt;0,1,0)+IF(AO21&gt;0,1,0)+IF(AS21&gt;0,1,0)+IF(AW21&gt;0,1,0)+IF(BA21&gt;0,1,0)+IF(BE21,1,0)</f>
        <v>6</v>
      </c>
      <c r="H21" s="28">
        <f>E21/G21</f>
        <v>77.7708358385736</v>
      </c>
      <c r="I21" s="38">
        <f>(1000/(J21/K21)+J21/7)*0.7469</f>
        <v>58.75770820669578</v>
      </c>
      <c r="J21" s="34">
        <v>41.22</v>
      </c>
      <c r="K21" s="40">
        <v>3</v>
      </c>
      <c r="L21" s="28"/>
      <c r="M21" s="38">
        <f>(1000/(N21/O21)+N21/7)*0.7041</f>
        <v>67.07209494077075</v>
      </c>
      <c r="N21" s="34">
        <v>33.14</v>
      </c>
      <c r="O21" s="40">
        <v>3</v>
      </c>
      <c r="P21" s="28"/>
      <c r="Q21" s="38">
        <f>(1000/(R21/S21)+R21/7)*0.6153</f>
        <v>82.1424035</v>
      </c>
      <c r="R21" s="34">
        <v>23.04</v>
      </c>
      <c r="S21" s="40">
        <v>3</v>
      </c>
      <c r="T21" s="44"/>
      <c r="U21" s="38">
        <f>(1000/(V21/W21)+V21/7)*0.6492</f>
        <v>73.42193615970056</v>
      </c>
      <c r="V21" s="34">
        <v>27.48</v>
      </c>
      <c r="W21" s="40">
        <v>3</v>
      </c>
      <c r="X21" s="44"/>
      <c r="Y21" s="38">
        <v>0</v>
      </c>
      <c r="Z21" s="34" t="s">
        <v>381</v>
      </c>
      <c r="AA21" s="40" t="s">
        <v>381</v>
      </c>
      <c r="AB21" s="44"/>
      <c r="AC21" s="38">
        <v>0</v>
      </c>
      <c r="AD21" s="34" t="s">
        <v>381</v>
      </c>
      <c r="AE21" s="40" t="s">
        <v>381</v>
      </c>
      <c r="AF21" s="44"/>
      <c r="AG21" s="38">
        <v>0</v>
      </c>
      <c r="AH21" s="34" t="s">
        <v>381</v>
      </c>
      <c r="AI21" s="40" t="s">
        <v>381</v>
      </c>
      <c r="AJ21" s="44"/>
      <c r="AK21" s="38">
        <v>0</v>
      </c>
      <c r="AL21" s="34" t="s">
        <v>381</v>
      </c>
      <c r="AM21" s="40" t="s">
        <v>381</v>
      </c>
      <c r="AN21" s="44"/>
      <c r="AO21" s="38">
        <f>(1000/(AP21/AQ21)+AP21/7)*0.5901</f>
        <v>66.59116075824176</v>
      </c>
      <c r="AP21" s="34">
        <v>57.33</v>
      </c>
      <c r="AQ21" s="40">
        <v>6</v>
      </c>
      <c r="AR21" s="44"/>
      <c r="AS21" s="38">
        <f>(1000/(AT21/AU21)+AT21/7)*0.6328</f>
        <v>47.45962442733828</v>
      </c>
      <c r="AT21" s="34">
        <v>98.47</v>
      </c>
      <c r="AU21" s="40">
        <v>6</v>
      </c>
      <c r="AW21" s="168"/>
      <c r="AX21" s="166"/>
      <c r="AY21" s="167"/>
      <c r="BA21" s="168"/>
      <c r="BB21" s="166"/>
      <c r="BC21" s="167"/>
      <c r="BE21" s="168"/>
      <c r="BF21" s="166"/>
      <c r="BG21" s="167"/>
      <c r="BH21" s="168"/>
    </row>
    <row r="22" spans="1:60" s="44" customFormat="1" ht="12.75">
      <c r="A22" s="49" t="s">
        <v>48</v>
      </c>
      <c r="B22" s="33" t="s">
        <v>68</v>
      </c>
      <c r="C22" s="27" t="s">
        <v>70</v>
      </c>
      <c r="D22" s="27" t="s">
        <v>7</v>
      </c>
      <c r="E22" s="36">
        <f>F22*(I22+M22+Q22+U22+Y22+AC22+AG22+AK22+AO22+AS22+AW22+BA22+BE22)</f>
        <v>462.862039723092</v>
      </c>
      <c r="F22" s="34">
        <f>IF(D22="MDR",1.3,0)+IF(D22="D12",1.23,0)+IF(D22="D14",1.17,0)+IF(D22="D16",1.12,0)+IF(D22="D19",1.07,0)+IF(D22="D20",1.04,0)+IF(D22="D35",1.1,0)+IF(D22="D50",1.17,0)+IF(D22="M12",1.18,0)+IF(D22="M14",1.12,0)+IF(D22="M16",1.07,0)+IF(D22="M19",1.03,0)+IF(D22="M20",1,0)+IF(D22="M40",1.05,0)+IF(D22="M50",1.1,0)+IF(D22="D60",1.25,0)+IF(D22="M70",1.21,0)</f>
        <v>1.18</v>
      </c>
      <c r="G22" s="35">
        <f>IF(I22&gt;0,1,0)+IF(M22&gt;0,1,0)+IF(Q22&gt;0,1,0)+IF(U22&gt;0,1,0)+IF(Y22&gt;0,1,0)+IF(AC22&gt;0,1,0)+IF(AG22&gt;0,1,0)+IF(AK22&gt;0,1,0)+IF(AO22&gt;0,1,0)+IF(AS22&gt;0,1,0)+IF(AW22&gt;0,1,0)+IF(BA22&gt;0,1,0)+IF(BE22,1,0)</f>
        <v>8</v>
      </c>
      <c r="H22" s="28">
        <f>E22/G22</f>
        <v>57.8577549653865</v>
      </c>
      <c r="I22" s="38">
        <f>(1000/(J22/K22)+J22/7)*0.7469</f>
        <v>40.762324993690854</v>
      </c>
      <c r="J22" s="34">
        <v>66.57</v>
      </c>
      <c r="K22" s="40">
        <v>3</v>
      </c>
      <c r="L22" s="28"/>
      <c r="M22" s="38">
        <f>(1000/(N22/O22)+N22/7)*0.7041</f>
        <v>58.75073354270125</v>
      </c>
      <c r="N22" s="34">
        <v>38.49</v>
      </c>
      <c r="O22" s="40">
        <v>3</v>
      </c>
      <c r="P22" s="28"/>
      <c r="Q22" s="38">
        <f>(1000/(R22/S22)+R22/7)*0.6153</f>
        <v>55.47841325312144</v>
      </c>
      <c r="R22" s="34">
        <v>35.24</v>
      </c>
      <c r="S22" s="40">
        <v>3</v>
      </c>
      <c r="U22" s="38">
        <f>(1000/(V22/W22)+V22/7)*0.6492</f>
        <v>67.08733629420085</v>
      </c>
      <c r="V22" s="34">
        <v>30.3</v>
      </c>
      <c r="W22" s="40">
        <v>3</v>
      </c>
      <c r="Y22" s="38">
        <f>(1000/(Z22/AA22)+Z22/7)*0.5863</f>
        <v>47.94216340826687</v>
      </c>
      <c r="Z22" s="34">
        <v>39.4</v>
      </c>
      <c r="AA22" s="40">
        <v>3</v>
      </c>
      <c r="AC22" s="38">
        <v>0</v>
      </c>
      <c r="AD22" s="34">
        <v>97.2</v>
      </c>
      <c r="AE22" s="40">
        <v>2</v>
      </c>
      <c r="AG22" s="177">
        <v>0</v>
      </c>
      <c r="AH22" s="34">
        <v>83.38</v>
      </c>
      <c r="AI22" s="40">
        <v>7</v>
      </c>
      <c r="AK22" s="38">
        <f>(1000/(AL22/AM22)+AL22/7)*0.2098</f>
        <v>36.855843210141394</v>
      </c>
      <c r="AL22" s="34">
        <v>35.16</v>
      </c>
      <c r="AM22" s="40">
        <v>6</v>
      </c>
      <c r="AO22" s="38">
        <f>(1000/(AP22/AQ22)+AP22/7)*0.5901</f>
        <v>47.95417100917431</v>
      </c>
      <c r="AP22" s="34">
        <v>87.2</v>
      </c>
      <c r="AQ22" s="40">
        <v>6</v>
      </c>
      <c r="AS22" s="38">
        <f>(1000/(AT22/AU22)+AT22/7)*0.6328</f>
        <v>37.4249801557301</v>
      </c>
      <c r="AT22" s="34">
        <v>118.41</v>
      </c>
      <c r="AU22" s="40">
        <v>5</v>
      </c>
      <c r="AW22" s="28"/>
      <c r="AX22" s="34"/>
      <c r="AY22" s="35"/>
      <c r="BA22" s="28"/>
      <c r="BB22" s="34"/>
      <c r="BC22" s="35"/>
      <c r="BE22" s="28"/>
      <c r="BF22" s="34"/>
      <c r="BG22" s="35"/>
      <c r="BH22" s="28"/>
    </row>
    <row r="23" spans="1:60" s="44" customFormat="1" ht="12.75">
      <c r="A23" s="49" t="s">
        <v>49</v>
      </c>
      <c r="B23" s="162" t="s">
        <v>385</v>
      </c>
      <c r="C23" s="163" t="s">
        <v>415</v>
      </c>
      <c r="D23" s="164" t="s">
        <v>196</v>
      </c>
      <c r="E23" s="165">
        <f>F23*(I23+M23+Q23+U23+Y23+AC23+AG23+AK23+AO23+AS23+AW23+BA23+BE23)</f>
        <v>451.30848881750455</v>
      </c>
      <c r="F23" s="166">
        <f>IF(D23="MDR",1.3,0)+IF(D23="D12",1.23,0)+IF(D23="D14",1.17,0)+IF(D23="D16",1.12,0)+IF(D23="D19",1.07,0)+IF(D23="D20",1.04,0)+IF(D23="D35",1.1,0)+IF(D23="D50",1.17,0)+IF(D23="M12",1.18,0)+IF(D23="M14",1.12,0)+IF(D23="M16",1.07,0)+IF(D23="M19",1.03,0)+IF(D23="M20",1,0)+IF(D23="M40",1.05,0)+IF(D23="M50",1.1,0)+IF(D23="D60",1.25,0)+IF(D23="M70",1.21,0)</f>
        <v>1.23</v>
      </c>
      <c r="G23" s="167">
        <f>IF(I23&gt;0,1,0)+IF(M23&gt;0,1,0)+IF(Q23&gt;0,1,0)+IF(U23&gt;0,1,0)+IF(Y23&gt;0,1,0)+IF(AC23&gt;0,1,0)+IF(AG23&gt;0,1,0)+IF(AK23&gt;0,1,0)+IF(AO23&gt;0,1,0)+IF(AS23&gt;0,1,0)+IF(AW23&gt;0,1,0)+IF(BA23&gt;0,1,0)+IF(BE23,1,0)</f>
        <v>8</v>
      </c>
      <c r="H23" s="168">
        <f>E23/G23</f>
        <v>56.41356110218807</v>
      </c>
      <c r="I23" s="169">
        <f>(1000/(J23/K23)+J23/7)*0.7469</f>
        <v>35.37400076547843</v>
      </c>
      <c r="J23" s="166">
        <v>85.28</v>
      </c>
      <c r="K23" s="170">
        <v>3</v>
      </c>
      <c r="L23" s="171"/>
      <c r="M23" s="169">
        <f>(1000/(N23/O23)+N23/7)*0.7041</f>
        <v>50.36783922077921</v>
      </c>
      <c r="N23" s="166">
        <v>46.2</v>
      </c>
      <c r="O23" s="170">
        <v>3</v>
      </c>
      <c r="P23" s="171"/>
      <c r="Q23" s="169">
        <f>(1000/(R23/S23)+R23/7)*0.6153</f>
        <v>50.181803951417</v>
      </c>
      <c r="R23" s="166">
        <v>39.52</v>
      </c>
      <c r="S23" s="170">
        <v>3</v>
      </c>
      <c r="T23" s="171"/>
      <c r="U23" s="169">
        <f>(1000/(V23/W23)+V23/7)*0.6492</f>
        <v>65.164423681403</v>
      </c>
      <c r="V23" s="166">
        <v>31.28</v>
      </c>
      <c r="W23" s="170">
        <v>3</v>
      </c>
      <c r="X23" s="171"/>
      <c r="Y23" s="169">
        <f>(1000/(Z23/AA23)+Z23/7)*0.5863</f>
        <v>48.19566005136438</v>
      </c>
      <c r="Z23" s="166">
        <v>39.16</v>
      </c>
      <c r="AA23" s="170">
        <v>3</v>
      </c>
      <c r="AB23" s="171"/>
      <c r="AC23" s="169">
        <f>(1000/(AD23/AE23)+AD23/7)*0.80365</f>
        <v>48.12970587687417</v>
      </c>
      <c r="AD23" s="166">
        <v>83.37</v>
      </c>
      <c r="AE23" s="170">
        <v>4</v>
      </c>
      <c r="AF23" s="171"/>
      <c r="AG23" s="169">
        <f>(1000/(AH23/AI23)+AH23/7)*0.3404</f>
        <v>47.514472575725016</v>
      </c>
      <c r="AH23" s="166">
        <v>37.24</v>
      </c>
      <c r="AI23" s="170">
        <v>5</v>
      </c>
      <c r="AJ23" s="171"/>
      <c r="AK23" s="169">
        <f>(1000/(AL23/AM23)+AL23/7)*0.2098</f>
        <v>21.989564460295796</v>
      </c>
      <c r="AL23" s="166">
        <v>51.29</v>
      </c>
      <c r="AM23" s="170">
        <v>5</v>
      </c>
      <c r="AN23" s="171"/>
      <c r="AO23" s="169">
        <v>0</v>
      </c>
      <c r="AP23" s="166" t="s">
        <v>381</v>
      </c>
      <c r="AQ23" s="170" t="s">
        <v>381</v>
      </c>
      <c r="AR23" s="171"/>
      <c r="AS23" s="169">
        <v>0</v>
      </c>
      <c r="AT23" s="166" t="s">
        <v>381</v>
      </c>
      <c r="AU23" s="170" t="s">
        <v>381</v>
      </c>
      <c r="AW23" s="28"/>
      <c r="AX23" s="34"/>
      <c r="AY23" s="35"/>
      <c r="BA23" s="28"/>
      <c r="BB23" s="34"/>
      <c r="BC23" s="35"/>
      <c r="BE23" s="28"/>
      <c r="BF23" s="34"/>
      <c r="BG23" s="35"/>
      <c r="BH23" s="33"/>
    </row>
    <row r="24" spans="1:60" s="44" customFormat="1" ht="12.75">
      <c r="A24" s="49" t="s">
        <v>50</v>
      </c>
      <c r="B24" s="162" t="s">
        <v>451</v>
      </c>
      <c r="C24" s="163" t="s">
        <v>415</v>
      </c>
      <c r="D24" s="164" t="s">
        <v>10</v>
      </c>
      <c r="E24" s="165">
        <f>F24*(I24+M24+Q24+U24+Y24+AC24+AG24+AK24+AO24+AS24+AW24+BA24+BE24)</f>
        <v>444.6076859253323</v>
      </c>
      <c r="F24" s="166">
        <f>IF(D24="MDR",1.3,0)+IF(D24="D12",1.23,0)+IF(D24="D14",1.17,0)+IF(D24="D16",1.12,0)+IF(D24="D19",1.07,0)+IF(D24="D20",1.04,0)+IF(D24="D35",1.1,0)+IF(D24="D50",1.17,0)+IF(D24="M12",1.18,0)+IF(D24="M14",1.12,0)+IF(D24="M16",1.07,0)+IF(D24="M19",1.03,0)+IF(D24="M20",1,0)+IF(D24="M40",1.05,0)+IF(D24="M50",1.1,0)+IF(D24="D60",1.25,0)+IF(D24="M70",1.21,0)</f>
        <v>1.05</v>
      </c>
      <c r="G24" s="167">
        <f>IF(I24&gt;0,1,0)+IF(M24&gt;0,1,0)+IF(Q24&gt;0,1,0)+IF(U24&gt;0,1,0)+IF(Y24&gt;0,1,0)+IF(AC24&gt;0,1,0)+IF(AG24&gt;0,1,0)+IF(AK24&gt;0,1,0)+IF(AO24&gt;0,1,0)+IF(AS24&gt;0,1,0)+IF(AW24&gt;0,1,0)+IF(BA24&gt;0,1,0)+IF(BE24,1,0)</f>
        <v>7</v>
      </c>
      <c r="H24" s="168">
        <f>E24/G24</f>
        <v>63.5153837036189</v>
      </c>
      <c r="I24" s="169">
        <v>0</v>
      </c>
      <c r="J24" s="166" t="s">
        <v>381</v>
      </c>
      <c r="K24" s="170" t="s">
        <v>381</v>
      </c>
      <c r="L24" s="167"/>
      <c r="M24" s="169">
        <v>0</v>
      </c>
      <c r="N24" s="166" t="s">
        <v>381</v>
      </c>
      <c r="O24" s="170" t="s">
        <v>381</v>
      </c>
      <c r="P24" s="167"/>
      <c r="Q24" s="169">
        <f>(1000/(R24/S24)+R24/7)*0.6153</f>
        <v>68.2003451707942</v>
      </c>
      <c r="R24" s="166">
        <v>58.55</v>
      </c>
      <c r="S24" s="170">
        <v>6</v>
      </c>
      <c r="T24" s="172"/>
      <c r="U24" s="169">
        <f>(1000/(V24/W24)+V24/7)*0.6492</f>
        <v>65.95443956043957</v>
      </c>
      <c r="V24" s="166">
        <v>65</v>
      </c>
      <c r="W24" s="170">
        <v>6</v>
      </c>
      <c r="X24" s="172"/>
      <c r="Y24" s="169">
        <f>(1000/(Z24/AA24)+Z24/7)*0.5863</f>
        <v>73.97997027526134</v>
      </c>
      <c r="Z24" s="166">
        <v>50.43</v>
      </c>
      <c r="AA24" s="170">
        <v>6</v>
      </c>
      <c r="AB24" s="172"/>
      <c r="AC24" s="169">
        <f>(1000/(AD24/AE24)+AD24/7)*0.80365</f>
        <v>83.62825964265349</v>
      </c>
      <c r="AD24" s="166">
        <v>63.13</v>
      </c>
      <c r="AE24" s="170">
        <v>6</v>
      </c>
      <c r="AF24" s="172"/>
      <c r="AG24" s="169">
        <f>(1000/(AH24/AI24)+AH24/7)*0.3404</f>
        <v>75.19753874709487</v>
      </c>
      <c r="AH24" s="166">
        <v>51.51</v>
      </c>
      <c r="AI24" s="170">
        <v>11</v>
      </c>
      <c r="AJ24" s="172"/>
      <c r="AK24" s="169">
        <f>(1000/(AL24/AM24)+AL24/7)*0.2098</f>
        <v>55.47533796121587</v>
      </c>
      <c r="AL24" s="166">
        <v>42.58</v>
      </c>
      <c r="AM24" s="170">
        <v>11</v>
      </c>
      <c r="AN24" s="172"/>
      <c r="AO24" s="169">
        <v>0</v>
      </c>
      <c r="AP24" s="166" t="s">
        <v>381</v>
      </c>
      <c r="AQ24" s="170" t="s">
        <v>381</v>
      </c>
      <c r="AR24" s="172"/>
      <c r="AS24" s="169">
        <v>1</v>
      </c>
      <c r="AT24" s="166" t="s">
        <v>381</v>
      </c>
      <c r="AU24" s="170" t="s">
        <v>381</v>
      </c>
      <c r="AV24" s="29"/>
      <c r="AW24" s="28"/>
      <c r="AX24" s="34"/>
      <c r="AY24" s="35"/>
      <c r="AZ24" s="29"/>
      <c r="BA24" s="28"/>
      <c r="BB24" s="34"/>
      <c r="BC24" s="35"/>
      <c r="BD24" s="29"/>
      <c r="BE24" s="28"/>
      <c r="BF24" s="34"/>
      <c r="BG24" s="35"/>
      <c r="BH24" s="33"/>
    </row>
    <row r="25" spans="1:60" s="44" customFormat="1" ht="12.75">
      <c r="A25" s="49" t="s">
        <v>51</v>
      </c>
      <c r="B25" s="33" t="s">
        <v>440</v>
      </c>
      <c r="C25" s="44" t="s">
        <v>441</v>
      </c>
      <c r="D25" s="27" t="s">
        <v>114</v>
      </c>
      <c r="E25" s="36">
        <f>F25*(I25+M25+Q25+U25+Y25+AC25+AG25+AK25+AO25+AS25+AW25+BA25+BE25)</f>
        <v>436.60160862060314</v>
      </c>
      <c r="F25" s="34">
        <f>IF(D25="MDR",1.3,0)+IF(D25="D12",1.23,0)+IF(D25="D14",1.17,0)+IF(D25="D16",1.12,0)+IF(D25="D19",1.07,0)+IF(D25="D20",1.04,0)+IF(D25="D35",1.1,0)+IF(D25="D50",1.17,0)+IF(D25="M12",1.18,0)+IF(D25="M14",1.12,0)+IF(D25="M16",1.07,0)+IF(D25="M19",1.03,0)+IF(D25="M20",1,0)+IF(D25="M40",1.05,0)+IF(D25="M50",1.1,0)+IF(D25="D60",1.25,0)+IF(D25="M70",1.21,0)</f>
        <v>1.17</v>
      </c>
      <c r="G25" s="35">
        <f>IF(I25&gt;0,1,0)+IF(M25&gt;0,1,0)+IF(Q25&gt;0,1,0)+IF(U25&gt;0,1,0)+IF(Y25&gt;0,1,0)+IF(AC25&gt;0,1,0)+IF(AG25&gt;0,1,0)+IF(AK25&gt;0,1,0)+IF(AO25&gt;0,1,0)+IF(AS25&gt;0,1,0)+IF(AW25&gt;0,1,0)+IF(BA25&gt;0,1,0)+IF(BE25,1,0)</f>
        <v>8</v>
      </c>
      <c r="H25" s="28">
        <f>E25/G25</f>
        <v>54.57520107757539</v>
      </c>
      <c r="I25" s="38">
        <f>(1000/(J25/K25)+J25/7)*0.7469</f>
        <v>52.880573981700756</v>
      </c>
      <c r="J25" s="30">
        <v>65.03</v>
      </c>
      <c r="K25" s="137">
        <v>4</v>
      </c>
      <c r="L25" s="29"/>
      <c r="M25" s="38">
        <f>(1000/(N25/O25)+N25/7)*0.7041</f>
        <v>57.50945555082798</v>
      </c>
      <c r="N25" s="30">
        <v>54.09</v>
      </c>
      <c r="O25" s="137">
        <v>4</v>
      </c>
      <c r="P25" s="29"/>
      <c r="Q25" s="38">
        <f>(1000/(R25/S25)+R25/7)*0.6153</f>
        <v>44.50888762203228</v>
      </c>
      <c r="R25" s="30">
        <v>63.18</v>
      </c>
      <c r="S25" s="137">
        <v>4</v>
      </c>
      <c r="T25" s="29"/>
      <c r="U25" s="38">
        <f>(1000/(V25/W25)+V25/7)*0.6492</f>
        <v>42.98325800472057</v>
      </c>
      <c r="V25" s="30">
        <v>71.42</v>
      </c>
      <c r="W25" s="137">
        <v>4</v>
      </c>
      <c r="X25" s="29"/>
      <c r="Y25" s="38">
        <f>(1000/(Z25/AA25)+Z25/7)*0.5863</f>
        <v>44.58500050238981</v>
      </c>
      <c r="Z25" s="30">
        <v>59.18</v>
      </c>
      <c r="AA25" s="137">
        <v>4</v>
      </c>
      <c r="AB25" s="29"/>
      <c r="AC25" s="177">
        <v>0</v>
      </c>
      <c r="AD25" s="30">
        <v>96.49</v>
      </c>
      <c r="AE25" s="137">
        <v>3</v>
      </c>
      <c r="AF25" s="29"/>
      <c r="AG25" s="38">
        <f>(1000/(AH25/AI25)+AH25/7)*0.3404</f>
        <v>50.65988223905873</v>
      </c>
      <c r="AH25" s="34">
        <v>42.01</v>
      </c>
      <c r="AI25" s="40">
        <v>6</v>
      </c>
      <c r="AJ25" s="29"/>
      <c r="AK25" s="38">
        <f>(1000/(AL25/AM25)+AL25/7)*0.2098</f>
        <v>40.29501567949271</v>
      </c>
      <c r="AL25" s="34">
        <v>43.03</v>
      </c>
      <c r="AM25" s="40">
        <v>8</v>
      </c>
      <c r="AN25" s="29"/>
      <c r="AO25" s="38">
        <f>(1000/(AP25/AQ25)+AP25/7)*0.5901</f>
        <v>39.74169447157471</v>
      </c>
      <c r="AP25" s="34">
        <v>119.26</v>
      </c>
      <c r="AQ25" s="40">
        <v>6</v>
      </c>
      <c r="AR25" s="29"/>
      <c r="AS25" s="38">
        <v>0</v>
      </c>
      <c r="AT25" s="34" t="s">
        <v>381</v>
      </c>
      <c r="AU25" s="40" t="s">
        <v>381</v>
      </c>
      <c r="AV25" s="29"/>
      <c r="AW25" s="28"/>
      <c r="AX25" s="34"/>
      <c r="AY25" s="35"/>
      <c r="AZ25" s="29"/>
      <c r="BA25" s="28"/>
      <c r="BB25" s="34"/>
      <c r="BC25" s="35"/>
      <c r="BD25" s="29"/>
      <c r="BE25" s="28"/>
      <c r="BF25" s="34"/>
      <c r="BG25" s="35"/>
      <c r="BH25" s="33"/>
    </row>
    <row r="26" spans="1:60" s="44" customFormat="1" ht="12.75">
      <c r="A26" s="49" t="s">
        <v>52</v>
      </c>
      <c r="B26" s="33" t="s">
        <v>165</v>
      </c>
      <c r="C26" s="27" t="s">
        <v>166</v>
      </c>
      <c r="D26" s="27" t="s">
        <v>64</v>
      </c>
      <c r="E26" s="36">
        <f>F26*(I26+M26+Q26+U26+Y26+AC26+AG26+AK26+AO26+AS26+AW26+BA26+BE26)</f>
        <v>431.3493935863135</v>
      </c>
      <c r="F26" s="34">
        <f>IF(D26="MDR",1.3,0)+IF(D26="D12",1.23,0)+IF(D26="D14",1.17,0)+IF(D26="D16",1.12,0)+IF(D26="D19",1.07,0)+IF(D26="D20",1.04,0)+IF(D26="D35",1.1,0)+IF(D26="D50",1.17,0)+IF(D26="M12",1.18,0)+IF(D26="M14",1.12,0)+IF(D26="M16",1.07,0)+IF(D26="M19",1.03,0)+IF(D26="M20",1,0)+IF(D26="M40",1.05,0)+IF(D26="M50",1.1,0)+IF(D26="D60",1.25,0)+IF(D26="M70",1.21,0)</f>
        <v>1.17</v>
      </c>
      <c r="G26" s="35">
        <f>IF(I26&gt;0,1,0)+IF(M26&gt;0,1,0)+IF(Q26&gt;0,1,0)+IF(U26&gt;0,1,0)+IF(Y26&gt;0,1,0)+IF(AC26&gt;0,1,0)+IF(AG26&gt;0,1,0)+IF(AK26&gt;0,1,0)+IF(AO26&gt;0,1,0)+IF(AS26&gt;0,1,0)+IF(AW26&gt;0,1,0)+IF(BA26&gt;0,1,0)+IF(BE26,1,0)</f>
        <v>8</v>
      </c>
      <c r="H26" s="28">
        <f>E26/G26</f>
        <v>53.91867419828919</v>
      </c>
      <c r="I26" s="38">
        <f>(1000/(J26/K26)+J26/7)*0.7469</f>
        <v>46.791608776975636</v>
      </c>
      <c r="J26" s="34">
        <v>77.57</v>
      </c>
      <c r="K26" s="40">
        <v>4</v>
      </c>
      <c r="L26" s="35"/>
      <c r="M26" s="38">
        <f>(1000/(N26/O26)+N26/7)*0.7041</f>
        <v>51.45481159838188</v>
      </c>
      <c r="N26" s="34">
        <v>62.33</v>
      </c>
      <c r="O26" s="40">
        <v>4</v>
      </c>
      <c r="P26" s="35"/>
      <c r="Q26" s="38">
        <f>(1000/(R26/S26)+R26/7)*0.6153</f>
        <v>52.26680204499612</v>
      </c>
      <c r="R26" s="34">
        <v>51.56</v>
      </c>
      <c r="S26" s="40">
        <v>4</v>
      </c>
      <c r="U26" s="38">
        <f>(1000/(V26/W26)+V26/7)*0.6492</f>
        <v>49.47232795585031</v>
      </c>
      <c r="V26" s="34">
        <v>59.02</v>
      </c>
      <c r="W26" s="40">
        <v>4</v>
      </c>
      <c r="Y26" s="38">
        <f>(1000/(Z26/AA26)+Z26/7)*0.5863</f>
        <v>38.818675551706214</v>
      </c>
      <c r="Z26" s="34">
        <v>71.42</v>
      </c>
      <c r="AA26" s="40">
        <v>4</v>
      </c>
      <c r="AC26" s="38">
        <f>(1000/(AD26/AE26)+AD26/7)*0.80365</f>
        <v>45.160866437695184</v>
      </c>
      <c r="AD26" s="34">
        <v>93.32</v>
      </c>
      <c r="AE26" s="40">
        <v>4</v>
      </c>
      <c r="AG26" s="38">
        <f>(1000/(AH26/AI26)+AH26/7)*0.3404</f>
        <v>42.99048581660816</v>
      </c>
      <c r="AH26" s="34">
        <v>59.42</v>
      </c>
      <c r="AI26" s="40">
        <v>7</v>
      </c>
      <c r="AK26" s="38">
        <f>(1000/(AL26/AM26)+AL26/7)*0.2098</f>
        <v>41.71911719070403</v>
      </c>
      <c r="AL26" s="34">
        <v>52.25</v>
      </c>
      <c r="AM26" s="40">
        <v>10</v>
      </c>
      <c r="AO26" s="38">
        <v>0</v>
      </c>
      <c r="AP26" s="34" t="s">
        <v>381</v>
      </c>
      <c r="AQ26" s="40" t="s">
        <v>381</v>
      </c>
      <c r="AS26" s="38">
        <v>0</v>
      </c>
      <c r="AT26" s="34" t="s">
        <v>381</v>
      </c>
      <c r="AU26" s="40" t="s">
        <v>381</v>
      </c>
      <c r="AW26" s="28"/>
      <c r="AX26" s="34"/>
      <c r="AY26" s="35"/>
      <c r="BA26" s="28"/>
      <c r="BB26" s="34"/>
      <c r="BC26" s="35"/>
      <c r="BE26" s="28"/>
      <c r="BF26" s="34"/>
      <c r="BG26" s="35"/>
      <c r="BH26" s="28"/>
    </row>
    <row r="27" spans="1:60" s="44" customFormat="1" ht="12.75">
      <c r="A27" s="49" t="s">
        <v>53</v>
      </c>
      <c r="B27" s="162" t="s">
        <v>277</v>
      </c>
      <c r="C27" s="163" t="s">
        <v>263</v>
      </c>
      <c r="D27" s="164" t="s">
        <v>10</v>
      </c>
      <c r="E27" s="165">
        <f>F27*(I27+M27+Q27+U27+Y27+AC27+AG27+AK27+AO27+AS27+AW27+BA27+BE27)</f>
        <v>425.15536625386954</v>
      </c>
      <c r="F27" s="166">
        <f>IF(D27="MDR",1.3,0)+IF(D27="D12",1.23,0)+IF(D27="D14",1.17,0)+IF(D27="D16",1.12,0)+IF(D27="D19",1.07,0)+IF(D27="D20",1.04,0)+IF(D27="D35",1.1,0)+IF(D27="D50",1.17,0)+IF(D27="M12",1.18,0)+IF(D27="M14",1.12,0)+IF(D27="M16",1.07,0)+IF(D27="M19",1.03,0)+IF(D27="M20",1,0)+IF(D27="M40",1.05,0)+IF(D27="M50",1.1,0)+IF(D27="D60",1.25,0)+IF(D27="M70",1.21,0)</f>
        <v>1.05</v>
      </c>
      <c r="G27" s="167">
        <f>IF(I27&gt;0,1,0)+IF(M27&gt;0,1,0)+IF(Q27&gt;0,1,0)+IF(U27&gt;0,1,0)+IF(Y27&gt;0,1,0)+IF(AC27&gt;0,1,0)+IF(AG27&gt;0,1,0)+IF(AK27&gt;0,1,0)+IF(AO27&gt;0,1,0)+IF(AS27&gt;0,1,0)+IF(AW27&gt;0,1,0)+IF(BA27&gt;0,1,0)+IF(BE27,1,0)</f>
        <v>7</v>
      </c>
      <c r="H27" s="168">
        <f>E27/G27</f>
        <v>60.73648089340993</v>
      </c>
      <c r="I27" s="169">
        <v>0</v>
      </c>
      <c r="J27" s="166" t="s">
        <v>381</v>
      </c>
      <c r="K27" s="170" t="s">
        <v>381</v>
      </c>
      <c r="L27" s="168"/>
      <c r="M27" s="169">
        <v>0</v>
      </c>
      <c r="N27" s="166" t="s">
        <v>381</v>
      </c>
      <c r="O27" s="170" t="s">
        <v>381</v>
      </c>
      <c r="P27" s="167"/>
      <c r="Q27" s="169">
        <f>(1000/(R27/S27)+R27/7)*0.6153</f>
        <v>67.48803993522266</v>
      </c>
      <c r="R27" s="166">
        <v>59.28</v>
      </c>
      <c r="S27" s="170">
        <v>6</v>
      </c>
      <c r="T27" s="172"/>
      <c r="U27" s="169">
        <f>(1000/(V27/W27)+V27/7)*0.6492</f>
        <v>58.60595422757211</v>
      </c>
      <c r="V27" s="166">
        <v>75.48</v>
      </c>
      <c r="W27" s="170">
        <v>6</v>
      </c>
      <c r="X27" s="172"/>
      <c r="Y27" s="169">
        <f>(1000/(Z27/AA27)+Z27/7)*0.5863</f>
        <v>60.09476002443901</v>
      </c>
      <c r="Z27" s="166">
        <v>64.3</v>
      </c>
      <c r="AA27" s="170">
        <v>6</v>
      </c>
      <c r="AB27" s="172"/>
      <c r="AC27" s="169">
        <f>(1000/(AD27/AE27)+AD27/7)*0.80365</f>
        <v>81.4817542388845</v>
      </c>
      <c r="AD27" s="166">
        <v>65.16</v>
      </c>
      <c r="AE27" s="170">
        <v>6</v>
      </c>
      <c r="AF27" s="172"/>
      <c r="AG27" s="169">
        <f>(1000/(AH27/AI27)+AH27/7)*0.3404</f>
        <v>71.89264155552031</v>
      </c>
      <c r="AH27" s="166">
        <v>54.06</v>
      </c>
      <c r="AI27" s="170">
        <v>11</v>
      </c>
      <c r="AJ27" s="172"/>
      <c r="AK27" s="169">
        <f>(1000/(AL27/AM27)+AL27/7)*0.2098</f>
        <v>63.34672264109434</v>
      </c>
      <c r="AL27" s="166">
        <v>40.52</v>
      </c>
      <c r="AM27" s="170">
        <v>12</v>
      </c>
      <c r="AN27" s="172"/>
      <c r="AO27" s="169">
        <v>0</v>
      </c>
      <c r="AP27" s="166" t="s">
        <v>381</v>
      </c>
      <c r="AQ27" s="170" t="s">
        <v>381</v>
      </c>
      <c r="AR27" s="172"/>
      <c r="AS27" s="169">
        <v>2</v>
      </c>
      <c r="AT27" s="166" t="s">
        <v>381</v>
      </c>
      <c r="AU27" s="170" t="s">
        <v>381</v>
      </c>
      <c r="AW27" s="28"/>
      <c r="AX27" s="34"/>
      <c r="AY27" s="35"/>
      <c r="BA27" s="28"/>
      <c r="BB27" s="34"/>
      <c r="BC27" s="35"/>
      <c r="BE27" s="28"/>
      <c r="BF27" s="34"/>
      <c r="BG27" s="35"/>
      <c r="BH27" s="28"/>
    </row>
    <row r="28" spans="1:60" s="44" customFormat="1" ht="12.75">
      <c r="A28" s="49" t="s">
        <v>54</v>
      </c>
      <c r="B28" s="162" t="s">
        <v>136</v>
      </c>
      <c r="C28" s="164" t="s">
        <v>137</v>
      </c>
      <c r="D28" s="164" t="s">
        <v>63</v>
      </c>
      <c r="E28" s="165">
        <f>F28*(I28+M28+Q28+U28+Y28+AC28+AG28+AK28+AO28+AS28+AW28+BA28+BE28)</f>
        <v>423.2991296637226</v>
      </c>
      <c r="F28" s="166">
        <f>IF(D28="MDR",1.3,0)+IF(D28="D12",1.23,0)+IF(D28="D14",1.17,0)+IF(D28="D16",1.12,0)+IF(D28="D19",1.07,0)+IF(D28="D20",1.04,0)+IF(D28="D35",1.1,0)+IF(D28="D50",1.17,0)+IF(D28="M12",1.18,0)+IF(D28="M14",1.12,0)+IF(D28="M16",1.07,0)+IF(D28="M19",1.03,0)+IF(D28="M20",1,0)+IF(D28="M40",1.05,0)+IF(D28="M50",1.1,0)+IF(D28="D60",1.25,0)+IF(D28="M70",1.21,0)</f>
        <v>1.1</v>
      </c>
      <c r="G28" s="167">
        <f>IF(I28&gt;0,1,0)+IF(M28&gt;0,1,0)+IF(Q28&gt;0,1,0)+IF(U28&gt;0,1,0)+IF(Y28&gt;0,1,0)+IF(AC28&gt;0,1,0)+IF(AG28&gt;0,1,0)+IF(AK28&gt;0,1,0)+IF(AO28&gt;0,1,0)+IF(AS28&gt;0,1,0)+IF(AW28&gt;0,1,0)+IF(BA28&gt;0,1,0)+IF(BE28,1,0)</f>
        <v>6</v>
      </c>
      <c r="H28" s="168">
        <f>E28/G28</f>
        <v>70.54985494395378</v>
      </c>
      <c r="I28" s="169">
        <v>0</v>
      </c>
      <c r="J28" s="166" t="s">
        <v>381</v>
      </c>
      <c r="K28" s="170" t="s">
        <v>381</v>
      </c>
      <c r="L28" s="167"/>
      <c r="M28" s="169">
        <f>(1000/(N28/O28)+N28/7)*0.7041</f>
        <v>61.83586411450621</v>
      </c>
      <c r="N28" s="166">
        <v>63.49</v>
      </c>
      <c r="O28" s="170">
        <v>5</v>
      </c>
      <c r="P28" s="168"/>
      <c r="Q28" s="169">
        <v>0</v>
      </c>
      <c r="R28" s="166" t="s">
        <v>381</v>
      </c>
      <c r="S28" s="170" t="s">
        <v>381</v>
      </c>
      <c r="T28" s="172"/>
      <c r="U28" s="169">
        <f>(1000/(V28/W28)+V28/7)*0.6492</f>
        <v>81.78750691007805</v>
      </c>
      <c r="V28" s="166">
        <v>50.52</v>
      </c>
      <c r="W28" s="170">
        <v>6</v>
      </c>
      <c r="X28" s="172"/>
      <c r="Y28" s="169">
        <f>(1000/(Z28/AA28)+Z28/7)*0.5863</f>
        <v>61.133884075304536</v>
      </c>
      <c r="Z28" s="166">
        <v>51.6</v>
      </c>
      <c r="AA28" s="170">
        <v>5</v>
      </c>
      <c r="AB28" s="172"/>
      <c r="AC28" s="169">
        <f>(1000/(AD28/AE28)+AD28/7)*0.80365</f>
        <v>99.99985667293055</v>
      </c>
      <c r="AD28" s="166">
        <v>42.23</v>
      </c>
      <c r="AE28" s="170">
        <v>5</v>
      </c>
      <c r="AF28" s="172"/>
      <c r="AG28" s="169">
        <v>0</v>
      </c>
      <c r="AH28" s="166" t="s">
        <v>381</v>
      </c>
      <c r="AI28" s="170" t="s">
        <v>381</v>
      </c>
      <c r="AJ28" s="172"/>
      <c r="AK28" s="169">
        <f>(1000/(AL28/AM28)+AL28/7)*0.2098</f>
        <v>77.06027883056478</v>
      </c>
      <c r="AL28" s="166">
        <v>27.52</v>
      </c>
      <c r="AM28" s="170">
        <v>10</v>
      </c>
      <c r="AN28" s="172"/>
      <c r="AO28" s="169">
        <v>0</v>
      </c>
      <c r="AP28" s="166" t="s">
        <v>381</v>
      </c>
      <c r="AQ28" s="170" t="s">
        <v>381</v>
      </c>
      <c r="AR28" s="172"/>
      <c r="AS28" s="169">
        <v>3</v>
      </c>
      <c r="AT28" s="166" t="s">
        <v>381</v>
      </c>
      <c r="AU28" s="170" t="s">
        <v>381</v>
      </c>
      <c r="AV28" s="29"/>
      <c r="AW28" s="28"/>
      <c r="AX28" s="34"/>
      <c r="AY28" s="35"/>
      <c r="AZ28" s="29"/>
      <c r="BA28" s="28"/>
      <c r="BB28" s="34"/>
      <c r="BC28" s="35"/>
      <c r="BD28" s="29"/>
      <c r="BE28" s="28"/>
      <c r="BF28" s="34"/>
      <c r="BG28" s="35"/>
      <c r="BH28" s="33"/>
    </row>
    <row r="29" spans="1:60" s="44" customFormat="1" ht="12.75">
      <c r="A29" s="49" t="s">
        <v>55</v>
      </c>
      <c r="B29" s="33" t="s">
        <v>270</v>
      </c>
      <c r="C29" s="27" t="s">
        <v>200</v>
      </c>
      <c r="D29" s="27" t="s">
        <v>5</v>
      </c>
      <c r="E29" s="36">
        <f>F29*(I29+M29+Q29+U29+Y29+AC29+AG29+AK29+AO29+AS29+AW29+BA29+BE29)</f>
        <v>409.5899711902223</v>
      </c>
      <c r="F29" s="34">
        <f>IF(D29="MDR",1.3,0)+IF(D29="D12",1.23,0)+IF(D29="D14",1.17,0)+IF(D29="D16",1.12,0)+IF(D29="D19",1.07,0)+IF(D29="D20",1.04,0)+IF(D29="D35",1.1,0)+IF(D29="D50",1.17,0)+IF(D29="M12",1.18,0)+IF(D29="M14",1.12,0)+IF(D29="M16",1.07,0)+IF(D29="M19",1.03,0)+IF(D29="M20",1,0)+IF(D29="M40",1.05,0)+IF(D29="M50",1.1,0)+IF(D29="D60",1.25,0)+IF(D29="M70",1.21,0)</f>
        <v>1.03</v>
      </c>
      <c r="G29" s="35">
        <f>IF(I29&gt;0,1,0)+IF(M29&gt;0,1,0)+IF(Q29&gt;0,1,0)+IF(U29&gt;0,1,0)+IF(Y29&gt;0,1,0)+IF(AC29&gt;0,1,0)+IF(AG29&gt;0,1,0)+IF(AK29&gt;0,1,0)+IF(AO29&gt;0,1,0)+IF(AS29&gt;0,1,0)+IF(AW29&gt;0,1,0)+IF(BA29&gt;0,1,0)+IF(BE29,1,0)</f>
        <v>5</v>
      </c>
      <c r="H29" s="28">
        <f>E29/G29</f>
        <v>81.91799423804446</v>
      </c>
      <c r="I29" s="38">
        <v>0</v>
      </c>
      <c r="J29" s="34" t="s">
        <v>381</v>
      </c>
      <c r="K29" s="40" t="s">
        <v>381</v>
      </c>
      <c r="L29" s="35"/>
      <c r="M29" s="38">
        <v>0</v>
      </c>
      <c r="N29" s="34" t="s">
        <v>381</v>
      </c>
      <c r="O29" s="40" t="s">
        <v>381</v>
      </c>
      <c r="P29" s="35"/>
      <c r="Q29" s="38">
        <v>0</v>
      </c>
      <c r="R29" s="34" t="s">
        <v>381</v>
      </c>
      <c r="S29" s="40" t="s">
        <v>381</v>
      </c>
      <c r="U29" s="38">
        <v>0</v>
      </c>
      <c r="V29" s="34" t="s">
        <v>381</v>
      </c>
      <c r="W29" s="40" t="s">
        <v>381</v>
      </c>
      <c r="Y29" s="38">
        <f>(1000/(Z29/AA29)+Z29/7)*0.5863</f>
        <v>68.64201754740834</v>
      </c>
      <c r="Z29" s="34">
        <v>45.2</v>
      </c>
      <c r="AA29" s="40">
        <v>5</v>
      </c>
      <c r="AC29" s="38">
        <f>(1000/(AD29/AE29)+AD29/7)*0.80365</f>
        <v>62.72843561918576</v>
      </c>
      <c r="AD29" s="34">
        <v>74.11</v>
      </c>
      <c r="AE29" s="40">
        <v>5</v>
      </c>
      <c r="AG29" s="38">
        <f>(1000/(AH29/AI29)+AH29/7)*0.3404</f>
        <v>87.8822128773903</v>
      </c>
      <c r="AH29" s="34">
        <v>35.56</v>
      </c>
      <c r="AI29" s="40">
        <v>9</v>
      </c>
      <c r="AK29" s="38">
        <f>(1000/(AL29/AM29)+AL29/7)*0.2098</f>
        <v>81.32184690530924</v>
      </c>
      <c r="AL29" s="34">
        <v>31.32</v>
      </c>
      <c r="AM29" s="40">
        <v>12</v>
      </c>
      <c r="AO29" s="38">
        <f>(1000/(AP29/AQ29)+AP29/7)*0.5901</f>
        <v>97.08565325480566</v>
      </c>
      <c r="AP29" s="34">
        <v>71.27</v>
      </c>
      <c r="AQ29" s="40">
        <v>11</v>
      </c>
      <c r="AS29" s="38">
        <v>0</v>
      </c>
      <c r="AT29" s="34">
        <v>58.54</v>
      </c>
      <c r="AU29" s="40">
        <v>6</v>
      </c>
      <c r="AV29" s="29"/>
      <c r="AW29" s="28"/>
      <c r="AX29" s="34"/>
      <c r="AY29" s="35"/>
      <c r="AZ29" s="29"/>
      <c r="BA29" s="28"/>
      <c r="BB29" s="34"/>
      <c r="BC29" s="35"/>
      <c r="BD29" s="29"/>
      <c r="BE29" s="28"/>
      <c r="BF29" s="34"/>
      <c r="BG29" s="35"/>
      <c r="BH29" s="33"/>
    </row>
    <row r="30" spans="1:60" s="44" customFormat="1" ht="12.75">
      <c r="A30" s="49" t="s">
        <v>56</v>
      </c>
      <c r="B30" s="162" t="s">
        <v>388</v>
      </c>
      <c r="C30" s="163" t="s">
        <v>415</v>
      </c>
      <c r="D30" s="164" t="s">
        <v>124</v>
      </c>
      <c r="E30" s="165">
        <f>F30*(I30+M30+Q30+U30+Y30+AC30+AG30+AK30+AO30+AS30+AW30+BA30+BE30)</f>
        <v>407.6135827721546</v>
      </c>
      <c r="F30" s="166">
        <f>IF(D30="MDR",1.3,0)+IF(D30="D12",1.23,0)+IF(D30="D14",1.17,0)+IF(D30="D16",1.12,0)+IF(D30="D19",1.07,0)+IF(D30="D20",1.04,0)+IF(D30="D35",1.1,0)+IF(D30="D50",1.17,0)+IF(D30="M12",1.18,0)+IF(D30="M14",1.12,0)+IF(D30="M16",1.07,0)+IF(D30="M19",1.03,0)+IF(D30="M20",1,0)+IF(D30="M40",1.05,0)+IF(D30="M50",1.1,0)+IF(D30="D60",1.25,0)+IF(D30="M70",1.21,0)</f>
        <v>1.12</v>
      </c>
      <c r="G30" s="167">
        <f>IF(I30&gt;0,1,0)+IF(M30&gt;0,1,0)+IF(Q30&gt;0,1,0)+IF(U30&gt;0,1,0)+IF(Y30&gt;0,1,0)+IF(AC30&gt;0,1,0)+IF(AG30&gt;0,1,0)+IF(AK30&gt;0,1,0)+IF(AO30&gt;0,1,0)+IF(AS30&gt;0,1,0)+IF(AW30&gt;0,1,0)+IF(BA30&gt;0,1,0)+IF(BE30,1,0)</f>
        <v>8</v>
      </c>
      <c r="H30" s="168">
        <f>E30/G30</f>
        <v>50.95169784651932</v>
      </c>
      <c r="I30" s="169">
        <f>(1000/(J30/K30)+J30/7)*0.7469</f>
        <v>36.69984867368023</v>
      </c>
      <c r="J30" s="166">
        <v>79.37</v>
      </c>
      <c r="K30" s="170">
        <v>3</v>
      </c>
      <c r="L30" s="171"/>
      <c r="M30" s="169">
        <f>(1000/(N30/O30)+N30/7)*0.7041</f>
        <v>32.83776487919572</v>
      </c>
      <c r="N30" s="166">
        <v>88.1</v>
      </c>
      <c r="O30" s="170">
        <v>3</v>
      </c>
      <c r="P30" s="171"/>
      <c r="Q30" s="169">
        <f>(1000/(R30/S30)+R30/7)*0.6153</f>
        <v>43.47463650345039</v>
      </c>
      <c r="R30" s="166">
        <v>65.21</v>
      </c>
      <c r="S30" s="170">
        <v>4</v>
      </c>
      <c r="T30" s="171"/>
      <c r="U30" s="169">
        <f>(1000/(V30/W30)+V30/7)*0.6492</f>
        <v>49.21966630562436</v>
      </c>
      <c r="V30" s="166">
        <v>59.41</v>
      </c>
      <c r="W30" s="170">
        <v>4</v>
      </c>
      <c r="X30" s="171"/>
      <c r="Y30" s="169">
        <f>(1000/(Z30/AA30)+Z30/7)*0.5863</f>
        <v>38.11631989823742</v>
      </c>
      <c r="Z30" s="166">
        <v>73.35</v>
      </c>
      <c r="AA30" s="170">
        <v>4</v>
      </c>
      <c r="AB30" s="171"/>
      <c r="AC30" s="169">
        <f>(1000/(AD30/AE30)+AD30/7)*0.80365</f>
        <v>56.08505917146304</v>
      </c>
      <c r="AD30" s="166">
        <v>66.32</v>
      </c>
      <c r="AE30" s="170">
        <v>4</v>
      </c>
      <c r="AF30" s="171"/>
      <c r="AG30" s="169">
        <f>(1000/(AH30/AI30)+AH30/7)*0.3404</f>
        <v>49.77317548304723</v>
      </c>
      <c r="AH30" s="166">
        <v>50.35</v>
      </c>
      <c r="AI30" s="170">
        <v>7</v>
      </c>
      <c r="AJ30" s="171"/>
      <c r="AK30" s="169">
        <f>(1000/(AL30/AM30)+AL30/7)*0.2098</f>
        <v>57.73422798901098</v>
      </c>
      <c r="AL30" s="166">
        <v>33.28</v>
      </c>
      <c r="AM30" s="170">
        <v>9</v>
      </c>
      <c r="AN30" s="171"/>
      <c r="AO30" s="169">
        <v>0</v>
      </c>
      <c r="AP30" s="166" t="s">
        <v>381</v>
      </c>
      <c r="AQ30" s="170" t="s">
        <v>381</v>
      </c>
      <c r="AR30" s="171"/>
      <c r="AS30" s="169">
        <v>0</v>
      </c>
      <c r="AT30" s="166" t="s">
        <v>381</v>
      </c>
      <c r="AU30" s="170" t="s">
        <v>381</v>
      </c>
      <c r="AW30" s="28"/>
      <c r="AX30" s="34"/>
      <c r="AY30" s="35"/>
      <c r="BA30" s="28"/>
      <c r="BB30" s="34"/>
      <c r="BC30" s="35"/>
      <c r="BE30" s="28"/>
      <c r="BF30" s="34"/>
      <c r="BG30" s="35"/>
      <c r="BH30" s="28"/>
    </row>
    <row r="31" spans="1:60" s="44" customFormat="1" ht="12.75">
      <c r="A31" s="49" t="s">
        <v>57</v>
      </c>
      <c r="B31" s="33" t="s">
        <v>27</v>
      </c>
      <c r="C31" s="27" t="s">
        <v>28</v>
      </c>
      <c r="D31" s="27" t="s">
        <v>5</v>
      </c>
      <c r="E31" s="36">
        <f>F31*(I31+M31+Q31+U31+Y31+AC31+AG31+AK31+AO31+AS31+AW31+BA31+BE31)</f>
        <v>405.24577341981814</v>
      </c>
      <c r="F31" s="34">
        <f>IF(D31="MDR",1.3,0)+IF(D31="D12",1.23,0)+IF(D31="D14",1.17,0)+IF(D31="D16",1.12,0)+IF(D31="D19",1.07,0)+IF(D31="D20",1.04,0)+IF(D31="D35",1.1,0)+IF(D31="D50",1.17,0)+IF(D31="M12",1.18,0)+IF(D31="M14",1.12,0)+IF(D31="M16",1.07,0)+IF(D31="M19",1.03,0)+IF(D31="M20",1,0)+IF(D31="M40",1.05,0)+IF(D31="M50",1.1,0)+IF(D31="D60",1.25,0)+IF(D31="M70",1.21,0)</f>
        <v>1.03</v>
      </c>
      <c r="G31" s="35">
        <f>IF(I31&gt;0,1,0)+IF(M31&gt;0,1,0)+IF(Q31&gt;0,1,0)+IF(U31&gt;0,1,0)+IF(Y31&gt;0,1,0)+IF(AC31&gt;0,1,0)+IF(AG31&gt;0,1,0)+IF(AK31&gt;0,1,0)+IF(AO31&gt;0,1,0)+IF(AS31&gt;0,1,0)+IF(AW31&gt;0,1,0)+IF(BA31&gt;0,1,0)+IF(BE31,1,0)</f>
        <v>5</v>
      </c>
      <c r="H31" s="28">
        <f>E31/G31</f>
        <v>81.04915468396362</v>
      </c>
      <c r="I31" s="38">
        <v>0</v>
      </c>
      <c r="J31" s="34" t="s">
        <v>381</v>
      </c>
      <c r="K31" s="40" t="s">
        <v>381</v>
      </c>
      <c r="L31" s="28"/>
      <c r="M31" s="38">
        <v>0</v>
      </c>
      <c r="N31" s="34" t="s">
        <v>381</v>
      </c>
      <c r="O31" s="40" t="s">
        <v>381</v>
      </c>
      <c r="P31" s="28"/>
      <c r="Q31" s="38">
        <v>0</v>
      </c>
      <c r="R31" s="34" t="s">
        <v>381</v>
      </c>
      <c r="S31" s="40" t="s">
        <v>381</v>
      </c>
      <c r="U31" s="38">
        <v>0</v>
      </c>
      <c r="V31" s="34" t="s">
        <v>381</v>
      </c>
      <c r="W31" s="40" t="s">
        <v>381</v>
      </c>
      <c r="Y31" s="38">
        <f>(1000/(Z31/AA31)+Z31/7)*0.5863</f>
        <v>80.03675046526868</v>
      </c>
      <c r="Z31" s="34">
        <v>38.15</v>
      </c>
      <c r="AA31" s="40">
        <v>5</v>
      </c>
      <c r="AC31" s="38">
        <f>(1000/(AD31/AE31)+AD31/7)*0.80365</f>
        <v>67.62697627383615</v>
      </c>
      <c r="AD31" s="34">
        <v>67.05</v>
      </c>
      <c r="AE31" s="40">
        <v>5</v>
      </c>
      <c r="AG31" s="38">
        <f>(1000/(AH31/AI31)+AH31/7)*0.3404</f>
        <v>88.4078376192093</v>
      </c>
      <c r="AH31" s="34">
        <v>35.34</v>
      </c>
      <c r="AI31" s="40">
        <v>9</v>
      </c>
      <c r="AK31" s="38">
        <f>(1000/(AL31/AM31)+AL31/7)*0.2098</f>
        <v>76.28932591114149</v>
      </c>
      <c r="AL31" s="34">
        <v>33.44</v>
      </c>
      <c r="AM31" s="40">
        <v>12</v>
      </c>
      <c r="AO31" s="38">
        <v>0</v>
      </c>
      <c r="AP31" s="34" t="s">
        <v>381</v>
      </c>
      <c r="AQ31" s="40" t="s">
        <v>381</v>
      </c>
      <c r="AS31" s="38">
        <f>(1000/(AT31/AU31)+AT31/7)*0.6328</f>
        <v>81.08160819638724</v>
      </c>
      <c r="AT31" s="34">
        <v>86.36</v>
      </c>
      <c r="AU31" s="40">
        <v>10</v>
      </c>
      <c r="AW31" s="28"/>
      <c r="AX31" s="34"/>
      <c r="AY31" s="35"/>
      <c r="BA31" s="28"/>
      <c r="BB31" s="34"/>
      <c r="BC31" s="35"/>
      <c r="BE31" s="28"/>
      <c r="BF31" s="34"/>
      <c r="BG31" s="35"/>
      <c r="BH31" s="28"/>
    </row>
    <row r="32" spans="1:60" s="44" customFormat="1" ht="12.75">
      <c r="A32" s="49" t="s">
        <v>58</v>
      </c>
      <c r="B32" s="33" t="s">
        <v>98</v>
      </c>
      <c r="C32" s="27" t="s">
        <v>6</v>
      </c>
      <c r="D32" s="27" t="s">
        <v>102</v>
      </c>
      <c r="E32" s="36">
        <f>F32*(I32+M32+Q32+U32+Y32+AC32+AG32+AK32+AO32+AS32+AW32+BA32+BE32)</f>
        <v>400.6811955150686</v>
      </c>
      <c r="F32" s="34">
        <f>IF(D32="MDR",1.3,0)+IF(D32="D12",1.23,0)+IF(D32="D14",1.17,0)+IF(D32="D16",1.12,0)+IF(D32="D19",1.07,0)+IF(D32="D20",1.04,0)+IF(D32="D35",1.1,0)+IF(D32="D50",1.17,0)+IF(D32="M12",1.18,0)+IF(D32="M14",1.12,0)+IF(D32="M16",1.07,0)+IF(D32="M19",1.03,0)+IF(D32="M20",1,0)+IF(D32="M40",1.05,0)+IF(D32="M50",1.1,0)+IF(D32="D60",1.25,0)+IF(D32="M70",1.21,0)</f>
        <v>1.07</v>
      </c>
      <c r="G32" s="35">
        <f>IF(I32&gt;0,1,0)+IF(M32&gt;0,1,0)+IF(Q32&gt;0,1,0)+IF(U32&gt;0,1,0)+IF(Y32&gt;0,1,0)+IF(AC32&gt;0,1,0)+IF(AG32&gt;0,1,0)+IF(AK32&gt;0,1,0)+IF(AO32&gt;0,1,0)+IF(AS32&gt;0,1,0)+IF(AW32&gt;0,1,0)+IF(BA32&gt;0,1,0)+IF(BE32,1,0)</f>
        <v>5</v>
      </c>
      <c r="H32" s="28">
        <f>E32/G32</f>
        <v>80.13623910301372</v>
      </c>
      <c r="I32" s="38">
        <f>(1000/(J32/K32)+J32/7)*0.7469</f>
        <v>55.41626034369885</v>
      </c>
      <c r="J32" s="34">
        <v>61.1</v>
      </c>
      <c r="K32" s="40">
        <v>4</v>
      </c>
      <c r="L32" s="28"/>
      <c r="M32" s="38">
        <f>(1000/(N32/O32)+N32/7)*0.7041</f>
        <v>65.66911630475158</v>
      </c>
      <c r="N32" s="34">
        <v>46.15</v>
      </c>
      <c r="O32" s="40">
        <v>4</v>
      </c>
      <c r="P32" s="28"/>
      <c r="Q32" s="38">
        <f>(1000/(R32/S32)+R32/7)*0.6153</f>
        <v>99.99551808939212</v>
      </c>
      <c r="R32" s="34">
        <v>25.17</v>
      </c>
      <c r="S32" s="40">
        <v>4</v>
      </c>
      <c r="U32" s="38">
        <f>(1000/(V32/W32)+V32/7)*0.6492</f>
        <v>80.95804175198114</v>
      </c>
      <c r="V32" s="34">
        <v>33.35</v>
      </c>
      <c r="W32" s="40">
        <v>4</v>
      </c>
      <c r="Y32" s="38">
        <v>0</v>
      </c>
      <c r="Z32" s="34" t="s">
        <v>381</v>
      </c>
      <c r="AA32" s="40" t="s">
        <v>381</v>
      </c>
      <c r="AC32" s="38">
        <v>0</v>
      </c>
      <c r="AD32" s="34" t="s">
        <v>381</v>
      </c>
      <c r="AE32" s="40" t="s">
        <v>381</v>
      </c>
      <c r="AG32" s="38">
        <v>0</v>
      </c>
      <c r="AH32" s="34" t="s">
        <v>381</v>
      </c>
      <c r="AI32" s="40" t="s">
        <v>381</v>
      </c>
      <c r="AK32" s="38">
        <v>0</v>
      </c>
      <c r="AL32" s="34" t="s">
        <v>381</v>
      </c>
      <c r="AM32" s="40" t="s">
        <v>381</v>
      </c>
      <c r="AO32" s="38">
        <v>0</v>
      </c>
      <c r="AP32" s="34" t="s">
        <v>381</v>
      </c>
      <c r="AQ32" s="40" t="s">
        <v>381</v>
      </c>
      <c r="AS32" s="38">
        <f>(1000/(AT32/AU32)+AT32/7)*0.6328</f>
        <v>72.42947053360488</v>
      </c>
      <c r="AT32" s="34">
        <v>88.38</v>
      </c>
      <c r="AU32" s="40">
        <v>9</v>
      </c>
      <c r="AV32" s="29"/>
      <c r="AW32" s="28"/>
      <c r="AX32" s="34"/>
      <c r="AY32" s="35"/>
      <c r="AZ32" s="29"/>
      <c r="BA32" s="28"/>
      <c r="BB32" s="34"/>
      <c r="BC32" s="35"/>
      <c r="BD32" s="29"/>
      <c r="BE32" s="28"/>
      <c r="BF32" s="34"/>
      <c r="BG32" s="35"/>
      <c r="BH32" s="33"/>
    </row>
    <row r="33" spans="1:60" s="44" customFormat="1" ht="12.75">
      <c r="A33" s="49" t="s">
        <v>59</v>
      </c>
      <c r="B33" s="33" t="s">
        <v>138</v>
      </c>
      <c r="C33" s="27" t="s">
        <v>139</v>
      </c>
      <c r="D33" s="27" t="s">
        <v>64</v>
      </c>
      <c r="E33" s="36">
        <f>F33*(I33+M33+Q33+U33+Y33+AC33+AG33+AK33+AO33+AS33+AW33+BA33+BE33)</f>
        <v>399.6953473276057</v>
      </c>
      <c r="F33" s="34">
        <f>IF(D33="MDR",1.3,0)+IF(D33="D12",1.23,0)+IF(D33="D14",1.17,0)+IF(D33="D16",1.12,0)+IF(D33="D19",1.07,0)+IF(D33="D20",1.04,0)+IF(D33="D35",1.1,0)+IF(D33="D50",1.17,0)+IF(D33="M12",1.18,0)+IF(D33="M14",1.12,0)+IF(D33="M16",1.07,0)+IF(D33="M19",1.03,0)+IF(D33="M20",1,0)+IF(D33="M40",1.05,0)+IF(D33="M50",1.1,0)+IF(D33="D60",1.25,0)+IF(D33="M70",1.21,0)</f>
        <v>1.17</v>
      </c>
      <c r="G33" s="35">
        <f>IF(I33&gt;0,1,0)+IF(M33&gt;0,1,0)+IF(Q33&gt;0,1,0)+IF(U33&gt;0,1,0)+IF(Y33&gt;0,1,0)+IF(AC33&gt;0,1,0)+IF(AG33&gt;0,1,0)+IF(AK33&gt;0,1,0)+IF(AO33&gt;0,1,0)+IF(AS33&gt;0,1,0)+IF(AW33&gt;0,1,0)+IF(BA33&gt;0,1,0)+IF(BE33,1,0)</f>
        <v>8</v>
      </c>
      <c r="H33" s="28">
        <f>E33/G33</f>
        <v>49.96191841595071</v>
      </c>
      <c r="I33" s="38">
        <f>(1000/(J33/K33)+J33/7)*0.7469</f>
        <v>40.46775556488398</v>
      </c>
      <c r="J33" s="34">
        <v>100.41</v>
      </c>
      <c r="K33" s="40">
        <v>4</v>
      </c>
      <c r="L33" s="35"/>
      <c r="M33" s="38">
        <v>0</v>
      </c>
      <c r="N33" s="34" t="s">
        <v>381</v>
      </c>
      <c r="O33" s="40" t="s">
        <v>381</v>
      </c>
      <c r="P33" s="35"/>
      <c r="Q33" s="38">
        <f>(1000/(R33/S33)+R33/7)*0.6153</f>
        <v>38.27172454665987</v>
      </c>
      <c r="R33" s="34">
        <v>78.44</v>
      </c>
      <c r="S33" s="40">
        <v>4</v>
      </c>
      <c r="U33" s="38">
        <f>(1000/(V33/W33)+V33/7)*0.6492</f>
        <v>45.19725939868607</v>
      </c>
      <c r="V33" s="34">
        <v>66.54</v>
      </c>
      <c r="W33" s="40">
        <v>4</v>
      </c>
      <c r="Y33" s="38">
        <f>(1000/(Z33/AA33)+Z33/7)*0.5863</f>
        <v>40.59717909580634</v>
      </c>
      <c r="Z33" s="34">
        <v>67.04</v>
      </c>
      <c r="AA33" s="40">
        <v>4</v>
      </c>
      <c r="AC33" s="38">
        <f>(1000/(AD33/AE33)+AD33/7)*0.80365</f>
        <v>49.20161225357454</v>
      </c>
      <c r="AD33" s="34">
        <v>80.43</v>
      </c>
      <c r="AE33" s="40">
        <v>4</v>
      </c>
      <c r="AG33" s="38">
        <f>(1000/(AH33/AI33)+AH33/7)*0.3404</f>
        <v>49.1236977581299</v>
      </c>
      <c r="AH33" s="34">
        <v>51.09</v>
      </c>
      <c r="AI33" s="40">
        <v>7</v>
      </c>
      <c r="AK33" s="177">
        <v>0</v>
      </c>
      <c r="AL33" s="34">
        <v>67.3</v>
      </c>
      <c r="AM33" s="40">
        <v>10</v>
      </c>
      <c r="AO33" s="38">
        <f>(1000/(AP33/AQ33)+AP33/7)*0.5901</f>
        <v>36.443813966424734</v>
      </c>
      <c r="AP33" s="34">
        <v>147.43</v>
      </c>
      <c r="AQ33" s="40">
        <v>6</v>
      </c>
      <c r="AS33" s="38">
        <f>(1000/(AT33/AU33)+AT33/7)*0.6328</f>
        <v>42.31691239669422</v>
      </c>
      <c r="AT33" s="34">
        <v>121</v>
      </c>
      <c r="AU33" s="40">
        <v>6</v>
      </c>
      <c r="AV33" s="29"/>
      <c r="AW33" s="28"/>
      <c r="AX33" s="34"/>
      <c r="AY33" s="35"/>
      <c r="AZ33" s="29"/>
      <c r="BA33" s="28"/>
      <c r="BB33" s="34"/>
      <c r="BC33" s="35"/>
      <c r="BD33" s="29"/>
      <c r="BE33" s="28"/>
      <c r="BF33" s="34"/>
      <c r="BG33" s="35"/>
      <c r="BH33" s="33"/>
    </row>
    <row r="34" spans="1:60" s="44" customFormat="1" ht="12.75">
      <c r="A34" s="49" t="s">
        <v>60</v>
      </c>
      <c r="B34" s="33" t="s">
        <v>96</v>
      </c>
      <c r="C34" s="27" t="s">
        <v>97</v>
      </c>
      <c r="D34" s="27" t="s">
        <v>5</v>
      </c>
      <c r="E34" s="36">
        <f>F34*(I34+M34+Q34+U34+Y34+AC34+AG34+AK34+AO34+AS34+AW34+BA34+BE34)</f>
        <v>394.63925061382974</v>
      </c>
      <c r="F34" s="34">
        <f>IF(D34="MDR",1.3,0)+IF(D34="D12",1.23,0)+IF(D34="D14",1.17,0)+IF(D34="D16",1.12,0)+IF(D34="D19",1.07,0)+IF(D34="D20",1.04,0)+IF(D34="D35",1.1,0)+IF(D34="D50",1.17,0)+IF(D34="M12",1.18,0)+IF(D34="M14",1.12,0)+IF(D34="M16",1.07,0)+IF(D34="M19",1.03,0)+IF(D34="M20",1,0)+IF(D34="M40",1.05,0)+IF(D34="M50",1.1,0)+IF(D34="D60",1.25,0)+IF(D34="M70",1.21,0)</f>
        <v>1.03</v>
      </c>
      <c r="G34" s="35">
        <f>IF(I34&gt;0,1,0)+IF(M34&gt;0,1,0)+IF(Q34&gt;0,1,0)+IF(U34&gt;0,1,0)+IF(Y34&gt;0,1,0)+IF(AC34&gt;0,1,0)+IF(AG34&gt;0,1,0)+IF(AK34&gt;0,1,0)+IF(AO34&gt;0,1,0)+IF(AS34&gt;0,1,0)+IF(AW34&gt;0,1,0)+IF(BA34&gt;0,1,0)+IF(BE34,1,0)</f>
        <v>5</v>
      </c>
      <c r="H34" s="28">
        <f>E34/G34</f>
        <v>78.92785012276595</v>
      </c>
      <c r="I34" s="38">
        <v>0</v>
      </c>
      <c r="J34" s="34" t="s">
        <v>381</v>
      </c>
      <c r="K34" s="40" t="s">
        <v>381</v>
      </c>
      <c r="L34" s="28"/>
      <c r="M34" s="38">
        <v>0</v>
      </c>
      <c r="N34" s="34" t="s">
        <v>381</v>
      </c>
      <c r="O34" s="40" t="s">
        <v>381</v>
      </c>
      <c r="P34" s="35"/>
      <c r="Q34" s="38">
        <v>0</v>
      </c>
      <c r="R34" s="34" t="s">
        <v>381</v>
      </c>
      <c r="S34" s="40" t="s">
        <v>381</v>
      </c>
      <c r="U34" s="38">
        <v>0</v>
      </c>
      <c r="V34" s="34" t="s">
        <v>381</v>
      </c>
      <c r="W34" s="40" t="s">
        <v>381</v>
      </c>
      <c r="Y34" s="38">
        <f>(1000/(Z34/AA34)+Z34/7)*0.5863</f>
        <v>74.08212450977155</v>
      </c>
      <c r="Z34" s="34">
        <v>41.52</v>
      </c>
      <c r="AA34" s="40">
        <v>5</v>
      </c>
      <c r="AC34" s="38">
        <f>(1000/(AD34/AE34)+AD34/7)*0.80365</f>
        <v>82.52520337571727</v>
      </c>
      <c r="AD34" s="34">
        <v>52.53</v>
      </c>
      <c r="AE34" s="40">
        <v>5</v>
      </c>
      <c r="AG34" s="38">
        <f>(1000/(AH34/AI34)+AH34/7)*0.3404</f>
        <v>66.06963284483936</v>
      </c>
      <c r="AH34" s="34">
        <v>48.07</v>
      </c>
      <c r="AI34" s="40">
        <v>9</v>
      </c>
      <c r="AK34" s="38">
        <f>(1000/(AL34/AM34)+AL34/7)*0.2098</f>
        <v>74.72405819203748</v>
      </c>
      <c r="AL34" s="34">
        <v>34.16</v>
      </c>
      <c r="AM34" s="40">
        <v>12</v>
      </c>
      <c r="AO34" s="38">
        <f>(1000/(AP34/AQ34)+AP34/7)*0.5901</f>
        <v>85.7438845862069</v>
      </c>
      <c r="AP34" s="34">
        <v>74.24</v>
      </c>
      <c r="AQ34" s="40">
        <v>10</v>
      </c>
      <c r="AS34" s="38">
        <v>0</v>
      </c>
      <c r="AT34" s="34" t="s">
        <v>381</v>
      </c>
      <c r="AU34" s="40" t="s">
        <v>381</v>
      </c>
      <c r="AV34" s="29"/>
      <c r="AW34" s="28"/>
      <c r="AX34" s="34"/>
      <c r="AY34" s="35"/>
      <c r="AZ34" s="29"/>
      <c r="BA34" s="28"/>
      <c r="BB34" s="34"/>
      <c r="BC34" s="35"/>
      <c r="BD34" s="29"/>
      <c r="BE34" s="28"/>
      <c r="BF34" s="34"/>
      <c r="BG34" s="35"/>
      <c r="BH34" s="33"/>
    </row>
    <row r="35" spans="1:60" s="44" customFormat="1" ht="12.75">
      <c r="A35" s="49" t="s">
        <v>61</v>
      </c>
      <c r="B35" s="162" t="s">
        <v>459</v>
      </c>
      <c r="C35" s="164" t="s">
        <v>415</v>
      </c>
      <c r="D35" s="164" t="s">
        <v>114</v>
      </c>
      <c r="E35" s="165">
        <f>F35*(I35+M35+Q35+U35+Y35+AC35+AG35+AK35+AO35+AS35+AW35+BA35+BE35)</f>
        <v>378.32989433913906</v>
      </c>
      <c r="F35" s="166">
        <f>IF(D35="MDR",1.3,0)+IF(D35="D12",1.23,0)+IF(D35="D14",1.17,0)+IF(D35="D16",1.12,0)+IF(D35="D19",1.07,0)+IF(D35="D20",1.04,0)+IF(D35="D35",1.1,0)+IF(D35="D50",1.17,0)+IF(D35="M12",1.18,0)+IF(D35="M14",1.12,0)+IF(D35="M16",1.07,0)+IF(D35="M19",1.03,0)+IF(D35="M20",1,0)+IF(D35="M40",1.05,0)+IF(D35="M50",1.1,0)+IF(D35="D60",1.25,0)+IF(D35="M70",1.21,0)</f>
        <v>1.17</v>
      </c>
      <c r="G35" s="167">
        <f>IF(I35&gt;0,1,0)+IF(M35&gt;0,1,0)+IF(Q35&gt;0,1,0)+IF(U35&gt;0,1,0)+IF(Y35&gt;0,1,0)+IF(AC35&gt;0,1,0)+IF(AG35&gt;0,1,0)+IF(AK35&gt;0,1,0)+IF(AO35&gt;0,1,0)+IF(AS35&gt;0,1,0)+IF(AW35&gt;0,1,0)+IF(BA35&gt;0,1,0)+IF(BE35,1,0)</f>
        <v>6</v>
      </c>
      <c r="H35" s="168">
        <f>E35/G35</f>
        <v>63.05498238985651</v>
      </c>
      <c r="I35" s="169">
        <v>0</v>
      </c>
      <c r="J35" s="166" t="s">
        <v>381</v>
      </c>
      <c r="K35" s="170" t="s">
        <v>381</v>
      </c>
      <c r="L35" s="171"/>
      <c r="M35" s="169">
        <v>0</v>
      </c>
      <c r="N35" s="166" t="s">
        <v>381</v>
      </c>
      <c r="O35" s="170" t="s">
        <v>381</v>
      </c>
      <c r="P35" s="168"/>
      <c r="Q35" s="169">
        <f>(1000/(R35/S35)+R35/7)*0.6153</f>
        <v>66.095484611606</v>
      </c>
      <c r="R35" s="166">
        <v>39.29</v>
      </c>
      <c r="S35" s="170">
        <v>4</v>
      </c>
      <c r="T35" s="172"/>
      <c r="U35" s="169">
        <f>(1000/(V35/W35)+V35/7)*0.6492</f>
        <v>54.42550949014261</v>
      </c>
      <c r="V35" s="166">
        <v>52.39</v>
      </c>
      <c r="W35" s="170">
        <v>4</v>
      </c>
      <c r="X35" s="172"/>
      <c r="Y35" s="169">
        <f>(1000/(Z35/AA35)+Z35/7)*0.5863</f>
        <v>51.82295272951298</v>
      </c>
      <c r="Z35" s="166">
        <v>49.16</v>
      </c>
      <c r="AA35" s="170">
        <v>4</v>
      </c>
      <c r="AB35" s="172"/>
      <c r="AC35" s="169">
        <f>(1000/(AD35/AE35)+AD35/7)*0.80365</f>
        <v>43.55273437487901</v>
      </c>
      <c r="AD35" s="166">
        <v>100.36</v>
      </c>
      <c r="AE35" s="170">
        <v>4</v>
      </c>
      <c r="AF35" s="172"/>
      <c r="AG35" s="169">
        <f>(1000/(AH35/AI35)+AH35/7)*0.3404</f>
        <v>52.96833541401092</v>
      </c>
      <c r="AH35" s="166">
        <v>40.03</v>
      </c>
      <c r="AI35" s="170">
        <v>6</v>
      </c>
      <c r="AJ35" s="172"/>
      <c r="AK35" s="169">
        <f>(1000/(AL35/AM35)+AL35/7)*0.2098</f>
        <v>54.493867430394744</v>
      </c>
      <c r="AL35" s="166">
        <v>31.34</v>
      </c>
      <c r="AM35" s="170">
        <v>8</v>
      </c>
      <c r="AN35" s="172"/>
      <c r="AO35" s="169">
        <v>0</v>
      </c>
      <c r="AP35" s="166" t="s">
        <v>381</v>
      </c>
      <c r="AQ35" s="170" t="s">
        <v>381</v>
      </c>
      <c r="AR35" s="172"/>
      <c r="AS35" s="169">
        <v>0</v>
      </c>
      <c r="AT35" s="166" t="s">
        <v>381</v>
      </c>
      <c r="AU35" s="170" t="s">
        <v>381</v>
      </c>
      <c r="AW35" s="28"/>
      <c r="AX35" s="34"/>
      <c r="AY35" s="35"/>
      <c r="BA35" s="28"/>
      <c r="BB35" s="34"/>
      <c r="BC35" s="35"/>
      <c r="BE35" s="28"/>
      <c r="BF35" s="34"/>
      <c r="BG35" s="35"/>
      <c r="BH35" s="28"/>
    </row>
    <row r="36" spans="1:60" s="44" customFormat="1" ht="12.75">
      <c r="A36" s="49" t="s">
        <v>62</v>
      </c>
      <c r="B36" s="33" t="s">
        <v>79</v>
      </c>
      <c r="C36" s="27" t="s">
        <v>82</v>
      </c>
      <c r="D36" s="27" t="s">
        <v>10</v>
      </c>
      <c r="E36" s="36">
        <f>F36*(I36+M36+Q36+U36+Y36+AC36+AG36+AK36+AO36+AS36+AW36+BA36+BE36)</f>
        <v>368.54743542906635</v>
      </c>
      <c r="F36" s="34">
        <f>IF(D36="MDR",1.3,0)+IF(D36="D12",1.23,0)+IF(D36="D14",1.17,0)+IF(D36="D16",1.12,0)+IF(D36="D19",1.07,0)+IF(D36="D20",1.04,0)+IF(D36="D35",1.1,0)+IF(D36="D50",1.17,0)+IF(D36="M12",1.18,0)+IF(D36="M14",1.12,0)+IF(D36="M16",1.07,0)+IF(D36="M19",1.03,0)+IF(D36="M20",1,0)+IF(D36="M40",1.05,0)+IF(D36="M50",1.1,0)+IF(D36="D60",1.25,0)+IF(D36="M70",1.21,0)</f>
        <v>1.05</v>
      </c>
      <c r="G36" s="35">
        <f>IF(I36&gt;0,1,0)+IF(M36&gt;0,1,0)+IF(Q36&gt;0,1,0)+IF(U36&gt;0,1,0)+IF(Y36&gt;0,1,0)+IF(AC36&gt;0,1,0)+IF(AG36&gt;0,1,0)+IF(AK36&gt;0,1,0)+IF(AO36&gt;0,1,0)+IF(AS36&gt;0,1,0)+IF(AW36&gt;0,1,0)+IF(BA36&gt;0,1,0)+IF(BE36,1,0)</f>
        <v>6</v>
      </c>
      <c r="H36" s="28">
        <f>E36/G36</f>
        <v>61.42457257151106</v>
      </c>
      <c r="I36" s="38">
        <f>(1000/(J36/K36)+J36/7)*0.7469</f>
        <v>53.6941761074856</v>
      </c>
      <c r="J36" s="34">
        <v>83.36</v>
      </c>
      <c r="K36" s="40">
        <v>5</v>
      </c>
      <c r="L36" s="35"/>
      <c r="M36" s="38">
        <f>(1000/(N36/O36)+N36/7)*0.7041</f>
        <v>45.19842808292724</v>
      </c>
      <c r="N36" s="34">
        <v>100.26</v>
      </c>
      <c r="O36" s="40">
        <v>5</v>
      </c>
      <c r="P36" s="28"/>
      <c r="Q36" s="38">
        <f>(1000/(R36/S36)+R36/7)*0.6153</f>
        <v>58.85310700028546</v>
      </c>
      <c r="R36" s="34">
        <v>70.06</v>
      </c>
      <c r="S36" s="40">
        <v>6</v>
      </c>
      <c r="U36" s="38">
        <f>(1000/(V36/W36)+V36/7)*0.6492</f>
        <v>62.800710775982964</v>
      </c>
      <c r="V36" s="34">
        <v>69.07</v>
      </c>
      <c r="W36" s="40">
        <v>6</v>
      </c>
      <c r="Y36" s="38">
        <v>0</v>
      </c>
      <c r="Z36" s="34" t="s">
        <v>381</v>
      </c>
      <c r="AA36" s="40" t="s">
        <v>381</v>
      </c>
      <c r="AC36" s="38">
        <v>0</v>
      </c>
      <c r="AD36" s="34" t="s">
        <v>381</v>
      </c>
      <c r="AE36" s="40" t="s">
        <v>381</v>
      </c>
      <c r="AG36" s="38">
        <v>0</v>
      </c>
      <c r="AH36" s="34" t="s">
        <v>381</v>
      </c>
      <c r="AI36" s="40" t="s">
        <v>381</v>
      </c>
      <c r="AK36" s="38">
        <v>0</v>
      </c>
      <c r="AL36" s="34" t="s">
        <v>381</v>
      </c>
      <c r="AM36" s="40" t="s">
        <v>381</v>
      </c>
      <c r="AO36" s="38">
        <f>(1000/(AP36/AQ36)+AP36/7)*0.5901</f>
        <v>71.69377260515472</v>
      </c>
      <c r="AP36" s="34">
        <v>114.07</v>
      </c>
      <c r="AQ36" s="40">
        <v>12</v>
      </c>
      <c r="AS36" s="38">
        <f>(1000/(AT36/AU36)+AT36/7)*0.6328</f>
        <v>58.757362979655724</v>
      </c>
      <c r="AT36" s="34">
        <v>102.24</v>
      </c>
      <c r="AU36" s="40">
        <v>8</v>
      </c>
      <c r="AV36" s="29"/>
      <c r="AW36" s="28"/>
      <c r="AX36" s="34"/>
      <c r="AY36" s="35"/>
      <c r="AZ36" s="29"/>
      <c r="BA36" s="28"/>
      <c r="BB36" s="34"/>
      <c r="BC36" s="35"/>
      <c r="BD36" s="29"/>
      <c r="BE36" s="28"/>
      <c r="BF36" s="34"/>
      <c r="BG36" s="35"/>
      <c r="BH36" s="33"/>
    </row>
    <row r="37" spans="1:60" s="44" customFormat="1" ht="12.75">
      <c r="A37" s="49" t="s">
        <v>115</v>
      </c>
      <c r="B37" s="162" t="s">
        <v>147</v>
      </c>
      <c r="C37" s="164" t="s">
        <v>148</v>
      </c>
      <c r="D37" s="164" t="s">
        <v>64</v>
      </c>
      <c r="E37" s="165">
        <f>F37*(I37+M37+Q37+U37+Y37+AC37+AG37+AK37+AO37+AS37+AW37+BA37+BE37)</f>
        <v>366.13309736691275</v>
      </c>
      <c r="F37" s="166">
        <f>IF(D37="MDR",1.3,0)+IF(D37="D12",1.23,0)+IF(D37="D14",1.17,0)+IF(D37="D16",1.12,0)+IF(D37="D19",1.07,0)+IF(D37="D20",1.04,0)+IF(D37="D35",1.1,0)+IF(D37="D50",1.17,0)+IF(D37="M12",1.18,0)+IF(D37="M14",1.12,0)+IF(D37="M16",1.07,0)+IF(D37="M19",1.03,0)+IF(D37="M20",1,0)+IF(D37="M40",1.05,0)+IF(D37="M50",1.1,0)+IF(D37="D60",1.25,0)+IF(D37="M70",1.21,0)</f>
        <v>1.17</v>
      </c>
      <c r="G37" s="167">
        <f>IF(I37&gt;0,1,0)+IF(M37&gt;0,1,0)+IF(Q37&gt;0,1,0)+IF(U37&gt;0,1,0)+IF(Y37&gt;0,1,0)+IF(AC37&gt;0,1,0)+IF(AG37&gt;0,1,0)+IF(AK37&gt;0,1,0)+IF(AO37&gt;0,1,0)+IF(AS37&gt;0,1,0)+IF(AW37&gt;0,1,0)+IF(BA37&gt;0,1,0)+IF(BE37,1,0)</f>
        <v>6</v>
      </c>
      <c r="H37" s="168">
        <f>E37/G37</f>
        <v>61.02218289448546</v>
      </c>
      <c r="I37" s="169">
        <v>0</v>
      </c>
      <c r="J37" s="166" t="s">
        <v>381</v>
      </c>
      <c r="K37" s="170" t="s">
        <v>381</v>
      </c>
      <c r="L37" s="168"/>
      <c r="M37" s="169">
        <v>0</v>
      </c>
      <c r="N37" s="166" t="s">
        <v>381</v>
      </c>
      <c r="O37" s="170" t="s">
        <v>381</v>
      </c>
      <c r="P37" s="167"/>
      <c r="Q37" s="169">
        <f>(1000/(R37/S37)+R37/7)*0.6153</f>
        <v>54.95211428006589</v>
      </c>
      <c r="R37" s="166">
        <v>48.56</v>
      </c>
      <c r="S37" s="170">
        <v>4</v>
      </c>
      <c r="T37" s="172"/>
      <c r="U37" s="169">
        <f>(1000/(V37/W37)+V37/7)*0.6492</f>
        <v>43.91687302900045</v>
      </c>
      <c r="V37" s="166">
        <v>69.26</v>
      </c>
      <c r="W37" s="170">
        <v>4</v>
      </c>
      <c r="X37" s="172"/>
      <c r="Y37" s="169">
        <f>(1000/(Z37/AA37)+Z37/7)*0.5863</f>
        <v>51.60251652652731</v>
      </c>
      <c r="Z37" s="166">
        <v>49.41</v>
      </c>
      <c r="AA37" s="170">
        <v>4</v>
      </c>
      <c r="AB37" s="172"/>
      <c r="AC37" s="169">
        <f>(1000/(AD37/AE37)+AD37/7)*0.80365</f>
        <v>54.8041660400534</v>
      </c>
      <c r="AD37" s="166">
        <v>68.48</v>
      </c>
      <c r="AE37" s="170">
        <v>4</v>
      </c>
      <c r="AF37" s="172"/>
      <c r="AG37" s="169">
        <f>(1000/(AH37/AI37)+AH37/7)*0.3404</f>
        <v>64.42530541176471</v>
      </c>
      <c r="AH37" s="166">
        <v>38.08</v>
      </c>
      <c r="AI37" s="170">
        <v>7</v>
      </c>
      <c r="AJ37" s="172"/>
      <c r="AK37" s="169">
        <f>(1000/(AL37/AM37)+AL37/7)*0.2098</f>
        <v>43.233295966359805</v>
      </c>
      <c r="AL37" s="166">
        <v>50.28</v>
      </c>
      <c r="AM37" s="170">
        <v>10</v>
      </c>
      <c r="AN37" s="172"/>
      <c r="AO37" s="169">
        <v>0</v>
      </c>
      <c r="AP37" s="166" t="s">
        <v>381</v>
      </c>
      <c r="AQ37" s="170" t="s">
        <v>381</v>
      </c>
      <c r="AR37" s="172"/>
      <c r="AS37" s="169">
        <v>0</v>
      </c>
      <c r="AT37" s="166" t="s">
        <v>381</v>
      </c>
      <c r="AU37" s="170" t="s">
        <v>381</v>
      </c>
      <c r="AV37" s="29"/>
      <c r="AW37" s="28"/>
      <c r="AX37" s="34"/>
      <c r="AY37" s="35"/>
      <c r="AZ37" s="29"/>
      <c r="BA37" s="28"/>
      <c r="BB37" s="34"/>
      <c r="BC37" s="35"/>
      <c r="BD37" s="29"/>
      <c r="BE37" s="28"/>
      <c r="BF37" s="34"/>
      <c r="BG37" s="35"/>
      <c r="BH37" s="33"/>
    </row>
    <row r="38" spans="1:60" s="44" customFormat="1" ht="12.75">
      <c r="A38" s="49" t="s">
        <v>116</v>
      </c>
      <c r="B38" s="162" t="s">
        <v>443</v>
      </c>
      <c r="C38" s="163" t="s">
        <v>415</v>
      </c>
      <c r="D38" s="164" t="s">
        <v>64</v>
      </c>
      <c r="E38" s="165">
        <f>F38*(I38+M38+Q38+U38+Y38+AC38+AG38+AK38+AO38+AS38+AW38+BA38+BE38)</f>
        <v>364.6659688414615</v>
      </c>
      <c r="F38" s="166">
        <f>IF(D38="MDR",1.3,0)+IF(D38="D12",1.23,0)+IF(D38="D14",1.17,0)+IF(D38="D16",1.12,0)+IF(D38="D19",1.07,0)+IF(D38="D20",1.04,0)+IF(D38="D35",1.1,0)+IF(D38="D50",1.17,0)+IF(D38="M12",1.18,0)+IF(D38="M14",1.12,0)+IF(D38="M16",1.07,0)+IF(D38="M19",1.03,0)+IF(D38="M20",1,0)+IF(D38="M40",1.05,0)+IF(D38="M50",1.1,0)+IF(D38="D60",1.25,0)+IF(D38="M70",1.21,0)</f>
        <v>1.17</v>
      </c>
      <c r="G38" s="167">
        <f>IF(I38&gt;0,1,0)+IF(M38&gt;0,1,0)+IF(Q38&gt;0,1,0)+IF(U38&gt;0,1,0)+IF(Y38&gt;0,1,0)+IF(AC38&gt;0,1,0)+IF(AG38&gt;0,1,0)+IF(AK38&gt;0,1,0)+IF(AO38&gt;0,1,0)+IF(AS38&gt;0,1,0)+IF(AW38&gt;0,1,0)+IF(BA38&gt;0,1,0)+IF(BE38,1,0)</f>
        <v>7</v>
      </c>
      <c r="H38" s="168">
        <f>E38/G38</f>
        <v>52.09513840592307</v>
      </c>
      <c r="I38" s="169">
        <f>(1000/(J38/K38)+J38/7)*0.7469</f>
        <v>58.33400923076924</v>
      </c>
      <c r="J38" s="175">
        <v>57.2</v>
      </c>
      <c r="K38" s="176">
        <v>4</v>
      </c>
      <c r="L38" s="171"/>
      <c r="M38" s="169">
        <f>(1000/(N38/O38)+N38/7)*0.7041</f>
        <v>56.483663439858454</v>
      </c>
      <c r="N38" s="175">
        <v>55.31</v>
      </c>
      <c r="O38" s="176">
        <v>4</v>
      </c>
      <c r="P38" s="171"/>
      <c r="Q38" s="169">
        <f>(1000/(R38/S38)+R38/7)*0.6153</f>
        <v>30.851487005489478</v>
      </c>
      <c r="R38" s="175">
        <v>76.51</v>
      </c>
      <c r="S38" s="176">
        <v>3</v>
      </c>
      <c r="T38" s="171"/>
      <c r="U38" s="169">
        <v>0</v>
      </c>
      <c r="V38" s="175">
        <v>131.41</v>
      </c>
      <c r="W38" s="176">
        <v>4</v>
      </c>
      <c r="X38" s="171"/>
      <c r="Y38" s="169">
        <f>(1000/(Z38/AA38)+Z38/7)*0.5863</f>
        <v>35.19187912125486</v>
      </c>
      <c r="Z38" s="175">
        <v>83.06</v>
      </c>
      <c r="AA38" s="176">
        <v>4</v>
      </c>
      <c r="AB38" s="171"/>
      <c r="AC38" s="169">
        <f>(1000/(AD38/AE38)+AD38/7)*0.80365</f>
        <v>50.90835295556554</v>
      </c>
      <c r="AD38" s="175">
        <v>76.26</v>
      </c>
      <c r="AE38" s="176">
        <v>4</v>
      </c>
      <c r="AF38" s="171"/>
      <c r="AG38" s="169">
        <f>(1000/(AH38/AI38)+AH38/7)*0.3404</f>
        <v>33.039966294213954</v>
      </c>
      <c r="AH38" s="166">
        <v>82.02</v>
      </c>
      <c r="AI38" s="170">
        <v>7</v>
      </c>
      <c r="AJ38" s="171"/>
      <c r="AK38" s="169">
        <f>(1000/(AL38/AM38)+AL38/7)*0.2098</f>
        <v>46.87095720196091</v>
      </c>
      <c r="AL38" s="166">
        <v>41.38</v>
      </c>
      <c r="AM38" s="170">
        <v>9</v>
      </c>
      <c r="AN38" s="171"/>
      <c r="AO38" s="169">
        <v>0</v>
      </c>
      <c r="AP38" s="166" t="s">
        <v>381</v>
      </c>
      <c r="AQ38" s="170" t="s">
        <v>381</v>
      </c>
      <c r="AR38" s="171"/>
      <c r="AS38" s="169">
        <v>0</v>
      </c>
      <c r="AT38" s="166" t="s">
        <v>381</v>
      </c>
      <c r="AU38" s="170" t="s">
        <v>381</v>
      </c>
      <c r="AW38" s="28"/>
      <c r="AX38" s="34"/>
      <c r="AY38" s="35"/>
      <c r="BA38" s="28"/>
      <c r="BB38" s="34"/>
      <c r="BC38" s="35"/>
      <c r="BE38" s="28"/>
      <c r="BF38" s="34"/>
      <c r="BG38" s="35"/>
      <c r="BH38" s="28"/>
    </row>
    <row r="39" spans="1:60" s="44" customFormat="1" ht="12.75">
      <c r="A39" s="49" t="s">
        <v>117</v>
      </c>
      <c r="B39" s="33" t="s">
        <v>446</v>
      </c>
      <c r="C39" s="51" t="s">
        <v>447</v>
      </c>
      <c r="D39" s="27" t="s">
        <v>29</v>
      </c>
      <c r="E39" s="36">
        <f>F39*(I39+M39+Q39+U39+Y39+AC39+AG39+AK39+AO39+AS39+AW39+BA39+BE39)</f>
        <v>353.9895506143191</v>
      </c>
      <c r="F39" s="34">
        <f>IF(D39="MDR",1.3,0)+IF(D39="D12",1.23,0)+IF(D39="D14",1.17,0)+IF(D39="D16",1.12,0)+IF(D39="D19",1.07,0)+IF(D39="D20",1.04,0)+IF(D39="D35",1.1,0)+IF(D39="D50",1.17,0)+IF(D39="M12",1.18,0)+IF(D39="M14",1.12,0)+IF(D39="M16",1.07,0)+IF(D39="M19",1.03,0)+IF(D39="M20",1,0)+IF(D39="M40",1.05,0)+IF(D39="M50",1.1,0)+IF(D39="D60",1.25,0)+IF(D39="M70",1.21,0)</f>
        <v>1.12</v>
      </c>
      <c r="G39" s="35">
        <f>IF(I39&gt;0,1,0)+IF(M39&gt;0,1,0)+IF(Q39&gt;0,1,0)+IF(U39&gt;0,1,0)+IF(Y39&gt;0,1,0)+IF(AC39&gt;0,1,0)+IF(AG39&gt;0,1,0)+IF(AK39&gt;0,1,0)+IF(AO39&gt;0,1,0)+IF(AS39&gt;0,1,0)+IF(AW39&gt;0,1,0)+IF(BA39&gt;0,1,0)+IF(BE39,1,0)</f>
        <v>7</v>
      </c>
      <c r="H39" s="28">
        <f>E39/G39</f>
        <v>50.569935802045585</v>
      </c>
      <c r="I39" s="38">
        <v>0</v>
      </c>
      <c r="J39" s="34" t="s">
        <v>381</v>
      </c>
      <c r="K39" s="40" t="s">
        <v>381</v>
      </c>
      <c r="L39" s="35"/>
      <c r="M39" s="38">
        <v>0</v>
      </c>
      <c r="N39" s="34" t="s">
        <v>381</v>
      </c>
      <c r="O39" s="40" t="s">
        <v>381</v>
      </c>
      <c r="P39" s="28"/>
      <c r="Q39" s="38">
        <f>(1000/(R39/S39)+R39/7)*0.6153</f>
        <v>64.45775540683</v>
      </c>
      <c r="R39" s="34">
        <v>40.41</v>
      </c>
      <c r="S39" s="40">
        <v>4</v>
      </c>
      <c r="U39" s="38">
        <f>(1000/(V39/W39)+V39/7)*0.6492</f>
        <v>42.18607230829116</v>
      </c>
      <c r="V39" s="34">
        <v>73.4</v>
      </c>
      <c r="W39" s="40">
        <v>4</v>
      </c>
      <c r="Y39" s="38">
        <v>0</v>
      </c>
      <c r="Z39" s="34" t="s">
        <v>381</v>
      </c>
      <c r="AA39" s="40" t="s">
        <v>381</v>
      </c>
      <c r="AC39" s="38">
        <f>(1000/(AD39/AE39)+AD39/7)*0.80365</f>
        <v>28.231325072657206</v>
      </c>
      <c r="AD39" s="34">
        <v>89.53</v>
      </c>
      <c r="AE39" s="40">
        <v>2</v>
      </c>
      <c r="AG39" s="38">
        <f>(1000/(AH39/AI39)+AH39/7)*0.3404</f>
        <v>58.477927455634116</v>
      </c>
      <c r="AH39" s="34">
        <v>42.23</v>
      </c>
      <c r="AI39" s="40">
        <v>7</v>
      </c>
      <c r="AK39" s="38">
        <f>(1000/(AL39/AM39)+AL39/7)*0.2098</f>
        <v>32.95052133857204</v>
      </c>
      <c r="AL39" s="34">
        <v>46.54</v>
      </c>
      <c r="AM39" s="40">
        <v>7</v>
      </c>
      <c r="AO39" s="38">
        <f>(1000/(AP39/AQ39)+AP39/7)*0.5901</f>
        <v>46.737889793240555</v>
      </c>
      <c r="AP39" s="34">
        <v>90.54</v>
      </c>
      <c r="AQ39" s="40">
        <v>6</v>
      </c>
      <c r="AS39" s="38">
        <f>(1000/(AT39/AU39)+AT39/7)*0.6328</f>
        <v>43.02060738755981</v>
      </c>
      <c r="AT39" s="34">
        <v>117.04</v>
      </c>
      <c r="AU39" s="40">
        <v>6</v>
      </c>
      <c r="AW39" s="28"/>
      <c r="AX39" s="34"/>
      <c r="AY39" s="35"/>
      <c r="BA39" s="28"/>
      <c r="BB39" s="34"/>
      <c r="BC39" s="35"/>
      <c r="BE39" s="28"/>
      <c r="BF39" s="34"/>
      <c r="BG39" s="35"/>
      <c r="BH39" s="28"/>
    </row>
    <row r="40" spans="1:60" s="44" customFormat="1" ht="12.75">
      <c r="A40" s="49" t="s">
        <v>118</v>
      </c>
      <c r="B40" s="33" t="s">
        <v>307</v>
      </c>
      <c r="C40" s="51" t="s">
        <v>308</v>
      </c>
      <c r="D40" s="27" t="s">
        <v>29</v>
      </c>
      <c r="E40" s="36">
        <f>F40*(I40+M40+Q40+U40+Y40+AC40+AG40+AK40+AO40+AS40+AW40+BA40+BE40)</f>
        <v>345.2783713693186</v>
      </c>
      <c r="F40" s="34">
        <f>IF(D40="MDR",1.3,0)+IF(D40="D12",1.23,0)+IF(D40="D14",1.17,0)+IF(D40="D16",1.12,0)+IF(D40="D19",1.07,0)+IF(D40="D20",1.04,0)+IF(D40="D35",1.1,0)+IF(D40="D50",1.17,0)+IF(D40="M12",1.18,0)+IF(D40="M14",1.12,0)+IF(D40="M16",1.07,0)+IF(D40="M19",1.03,0)+IF(D40="M20",1,0)+IF(D40="M40",1.05,0)+IF(D40="M50",1.1,0)+IF(D40="D60",1.25,0)+IF(D40="M70",1.21,0)</f>
        <v>1.12</v>
      </c>
      <c r="G40" s="35">
        <f>IF(I40&gt;0,1,0)+IF(M40&gt;0,1,0)+IF(Q40&gt;0,1,0)+IF(U40&gt;0,1,0)+IF(Y40&gt;0,1,0)+IF(AC40&gt;0,1,0)+IF(AG40&gt;0,1,0)+IF(AK40&gt;0,1,0)+IF(AO40&gt;0,1,0)+IF(AS40&gt;0,1,0)+IF(AW40&gt;0,1,0)+IF(BA40&gt;0,1,0)+IF(BE40,1,0)</f>
        <v>8</v>
      </c>
      <c r="H40" s="28">
        <f>E40/G40</f>
        <v>43.15979642116483</v>
      </c>
      <c r="I40" s="38">
        <v>0</v>
      </c>
      <c r="J40" s="34" t="s">
        <v>381</v>
      </c>
      <c r="K40" s="40" t="s">
        <v>381</v>
      </c>
      <c r="L40" s="29"/>
      <c r="M40" s="38">
        <v>0</v>
      </c>
      <c r="N40" s="34" t="s">
        <v>381</v>
      </c>
      <c r="O40" s="40" t="s">
        <v>381</v>
      </c>
      <c r="P40" s="29"/>
      <c r="Q40" s="38">
        <f>(1000/(R40/S40)+R40/7)*0.6153</f>
        <v>44.92726769230769</v>
      </c>
      <c r="R40" s="34">
        <v>62.4</v>
      </c>
      <c r="S40" s="40">
        <v>4</v>
      </c>
      <c r="T40" s="29"/>
      <c r="U40" s="38">
        <f>(1000/(V40/W40)+V40/7)*0.6492</f>
        <v>42.15497377649895</v>
      </c>
      <c r="V40" s="34">
        <v>73.48</v>
      </c>
      <c r="W40" s="40">
        <v>4</v>
      </c>
      <c r="X40" s="31"/>
      <c r="Y40" s="38">
        <f>(1000/(Z40/AA40)+Z40/7)*0.5863</f>
        <v>35.15864504220975</v>
      </c>
      <c r="Z40" s="34">
        <v>83.19</v>
      </c>
      <c r="AA40" s="40">
        <v>4</v>
      </c>
      <c r="AB40" s="31"/>
      <c r="AC40" s="38">
        <f>(1000/(AD40/AE40)+AD40/7)*0.80365</f>
        <v>27.328280468080525</v>
      </c>
      <c r="AD40" s="34">
        <v>106.16</v>
      </c>
      <c r="AE40" s="40">
        <v>2</v>
      </c>
      <c r="AG40" s="38">
        <f>(1000/(AH40/AI40)+AH40/7)*0.3404</f>
        <v>47.12427528336536</v>
      </c>
      <c r="AH40" s="34">
        <v>53.52</v>
      </c>
      <c r="AI40" s="40">
        <v>7</v>
      </c>
      <c r="AK40" s="38">
        <f>(1000/(AL40/AM40)+AL40/7)*0.2098</f>
        <v>36.86582084929853</v>
      </c>
      <c r="AL40" s="34">
        <v>47.35</v>
      </c>
      <c r="AM40" s="40">
        <v>8</v>
      </c>
      <c r="AO40" s="38">
        <f>(1000/(AP40/AQ40)+AP40/7)*0.5901</f>
        <v>36.53962165784569</v>
      </c>
      <c r="AP40" s="34">
        <v>107.32</v>
      </c>
      <c r="AQ40" s="40">
        <v>5</v>
      </c>
      <c r="AS40" s="38">
        <f>(1000/(AT40/AU40)+AT40/7)*0.6328</f>
        <v>38.185375381570815</v>
      </c>
      <c r="AT40" s="34">
        <v>113.19</v>
      </c>
      <c r="AU40" s="40">
        <v>5</v>
      </c>
      <c r="AW40" s="28"/>
      <c r="AX40" s="34"/>
      <c r="AY40" s="35"/>
      <c r="BA40" s="28"/>
      <c r="BB40" s="34"/>
      <c r="BC40" s="35"/>
      <c r="BE40" s="28"/>
      <c r="BF40" s="34"/>
      <c r="BG40" s="35"/>
      <c r="BH40" s="70"/>
    </row>
    <row r="41" spans="1:60" s="44" customFormat="1" ht="12.75">
      <c r="A41" s="49" t="s">
        <v>119</v>
      </c>
      <c r="B41" s="33" t="s">
        <v>257</v>
      </c>
      <c r="C41" s="27" t="s">
        <v>130</v>
      </c>
      <c r="D41" s="27" t="s">
        <v>131</v>
      </c>
      <c r="E41" s="36">
        <f>F41*(I41+M41+Q41+U41+Y41+AC41+AG41+AK41+AO41+AS41+AW41+BA41+BE41)</f>
        <v>340.40280830478133</v>
      </c>
      <c r="F41" s="34">
        <f>IF(D41="MDR",1.3,0)+IF(D41="D12",1.23,0)+IF(D41="D14",1.17,0)+IF(D41="D16",1.12,0)+IF(D41="D19",1.07,0)+IF(D41="D20",1.04,0)+IF(D41="D35",1.1,0)+IF(D41="D50",1.17,0)+IF(D41="M12",1.18,0)+IF(D41="M14",1.12,0)+IF(D41="M16",1.07,0)+IF(D41="M19",1.03,0)+IF(D41="M20",1,0)+IF(D41="M40",1.05,0)+IF(D41="M50",1.1,0)+IF(D41="D60",1.25,0)+IF(D41="M70",1.21,0)</f>
        <v>1.04</v>
      </c>
      <c r="G41" s="35">
        <f>IF(I41&gt;0,1,0)+IF(M41&gt;0,1,0)+IF(Q41&gt;0,1,0)+IF(U41&gt;0,1,0)+IF(Y41&gt;0,1,0)+IF(AC41&gt;0,1,0)+IF(AG41&gt;0,1,0)+IF(AK41&gt;0,1,0)+IF(AO41&gt;0,1,0)+IF(AS41&gt;0,1,0)+IF(AW41&gt;0,1,0)+IF(BA41&gt;0,1,0)+IF(BE41,1,0)</f>
        <v>4</v>
      </c>
      <c r="H41" s="28">
        <f>E41/G41</f>
        <v>85.10070207619533</v>
      </c>
      <c r="I41" s="38">
        <v>0</v>
      </c>
      <c r="J41" s="34" t="s">
        <v>381</v>
      </c>
      <c r="K41" s="40" t="s">
        <v>381</v>
      </c>
      <c r="L41" s="35"/>
      <c r="M41" s="38">
        <v>0</v>
      </c>
      <c r="N41" s="34" t="s">
        <v>381</v>
      </c>
      <c r="O41" s="40" t="s">
        <v>381</v>
      </c>
      <c r="P41" s="35"/>
      <c r="Q41" s="38">
        <f>(1000/(R41/S41)+R41/7)*0.6153</f>
        <v>59.505432340425536</v>
      </c>
      <c r="R41" s="34">
        <v>56.4</v>
      </c>
      <c r="S41" s="40">
        <v>5</v>
      </c>
      <c r="U41" s="38">
        <f>(1000/(V41/W41)+V41/7)*0.6492</f>
        <v>75.75281726590887</v>
      </c>
      <c r="V41" s="34">
        <v>45.37</v>
      </c>
      <c r="W41" s="40">
        <v>5</v>
      </c>
      <c r="Y41" s="38">
        <v>0</v>
      </c>
      <c r="Z41" s="34" t="s">
        <v>381</v>
      </c>
      <c r="AA41" s="40" t="s">
        <v>381</v>
      </c>
      <c r="AC41" s="38">
        <v>0</v>
      </c>
      <c r="AD41" s="34" t="s">
        <v>381</v>
      </c>
      <c r="AE41" s="40" t="s">
        <v>381</v>
      </c>
      <c r="AG41" s="38">
        <v>0</v>
      </c>
      <c r="AH41" s="34" t="s">
        <v>381</v>
      </c>
      <c r="AI41" s="40" t="s">
        <v>381</v>
      </c>
      <c r="AK41" s="38">
        <v>0</v>
      </c>
      <c r="AL41" s="34" t="s">
        <v>381</v>
      </c>
      <c r="AM41" s="40" t="s">
        <v>381</v>
      </c>
      <c r="AO41" s="38">
        <f>(1000/(AP41/AQ41)+AP41/7)*0.5901</f>
        <v>92.04982152405323</v>
      </c>
      <c r="AP41" s="34">
        <v>68.39</v>
      </c>
      <c r="AQ41" s="40">
        <v>10</v>
      </c>
      <c r="AS41" s="38">
        <f>(1000/(AT41/AU41)+AT41/7)*0.6328</f>
        <v>100.00232147036361</v>
      </c>
      <c r="AT41" s="34">
        <v>60.23</v>
      </c>
      <c r="AU41" s="40">
        <v>9</v>
      </c>
      <c r="AW41" s="28"/>
      <c r="AX41" s="34"/>
      <c r="AY41" s="35"/>
      <c r="BA41" s="28"/>
      <c r="BB41" s="34"/>
      <c r="BC41" s="35"/>
      <c r="BE41" s="28"/>
      <c r="BF41" s="34"/>
      <c r="BG41" s="35"/>
      <c r="BH41" s="28"/>
    </row>
    <row r="42" spans="1:60" s="44" customFormat="1" ht="12.75">
      <c r="A42" s="49" t="s">
        <v>120</v>
      </c>
      <c r="B42" s="33" t="s">
        <v>84</v>
      </c>
      <c r="C42" s="27" t="s">
        <v>85</v>
      </c>
      <c r="D42" s="27" t="s">
        <v>64</v>
      </c>
      <c r="E42" s="36">
        <f>F42*(I42+M42+Q42+U42+Y42+AC42+AG42+AK42+AO42+AS42+AW42+BA42+BE42)</f>
        <v>338.1740809995976</v>
      </c>
      <c r="F42" s="34">
        <f>IF(D42="MDR",1.3,0)+IF(D42="D12",1.23,0)+IF(D42="D14",1.17,0)+IF(D42="D16",1.12,0)+IF(D42="D19",1.07,0)+IF(D42="D20",1.04,0)+IF(D42="D35",1.1,0)+IF(D42="D50",1.17,0)+IF(D42="M12",1.18,0)+IF(D42="M14",1.12,0)+IF(D42="M16",1.07,0)+IF(D42="M19",1.03,0)+IF(D42="M20",1,0)+IF(D42="M40",1.05,0)+IF(D42="M50",1.1,0)+IF(D42="D60",1.25,0)+IF(D42="M70",1.21,0)</f>
        <v>1.17</v>
      </c>
      <c r="G42" s="35">
        <f>IF(I42&gt;0,1,0)+IF(M42&gt;0,1,0)+IF(Q42&gt;0,1,0)+IF(U42&gt;0,1,0)+IF(Y42&gt;0,1,0)+IF(AC42&gt;0,1,0)+IF(AG42&gt;0,1,0)+IF(AK42&gt;0,1,0)+IF(AO42&gt;0,1,0)+IF(AS42&gt;0,1,0)+IF(AW42&gt;0,1,0)+IF(BA42&gt;0,1,0)+IF(BE42,1,0)</f>
        <v>6</v>
      </c>
      <c r="H42" s="28">
        <f>E42/G42</f>
        <v>56.362346833266265</v>
      </c>
      <c r="I42" s="38">
        <v>0</v>
      </c>
      <c r="J42" s="34" t="s">
        <v>381</v>
      </c>
      <c r="K42" s="40" t="s">
        <v>381</v>
      </c>
      <c r="L42" s="28"/>
      <c r="M42" s="38">
        <v>0</v>
      </c>
      <c r="N42" s="34" t="s">
        <v>381</v>
      </c>
      <c r="O42" s="40" t="s">
        <v>381</v>
      </c>
      <c r="P42" s="45"/>
      <c r="Q42" s="38">
        <f>(1000/(R42/S42)+R42/7)*0.6153</f>
        <v>49.54010091609153</v>
      </c>
      <c r="R42" s="34">
        <v>55.06</v>
      </c>
      <c r="S42" s="40">
        <v>4</v>
      </c>
      <c r="U42" s="38">
        <f>(1000/(V42/W42)+V42/7)*0.6492</f>
        <v>44.841458053218375</v>
      </c>
      <c r="V42" s="34">
        <v>67.27</v>
      </c>
      <c r="W42" s="40">
        <v>4</v>
      </c>
      <c r="Y42" s="38">
        <f>(1000/(Z42/AA42)+Z42/7)*0.5863</f>
        <v>49.260521240601506</v>
      </c>
      <c r="Z42" s="34">
        <v>52.25</v>
      </c>
      <c r="AA42" s="40">
        <v>4</v>
      </c>
      <c r="AC42" s="38">
        <f>(1000/(AD42/AE42)+AD42/7)*0.80365</f>
        <v>56.06658731214339</v>
      </c>
      <c r="AD42" s="34">
        <v>66.35</v>
      </c>
      <c r="AE42" s="40">
        <v>4</v>
      </c>
      <c r="AG42" s="38">
        <v>0</v>
      </c>
      <c r="AH42" s="34" t="s">
        <v>381</v>
      </c>
      <c r="AI42" s="40" t="s">
        <v>381</v>
      </c>
      <c r="AK42" s="38">
        <f>(1000/(AL42/AM42)+AL42/7)*0.2098</f>
        <v>42.25097500327068</v>
      </c>
      <c r="AL42" s="34">
        <v>51.54</v>
      </c>
      <c r="AM42" s="40">
        <v>10</v>
      </c>
      <c r="AO42" s="38">
        <f>(1000/(AP42/AQ42)+AP42/7)*0.5901</f>
        <v>47.07803354270666</v>
      </c>
      <c r="AP42" s="34">
        <v>131.01</v>
      </c>
      <c r="AQ42" s="40">
        <v>8</v>
      </c>
      <c r="AS42" s="38">
        <v>0</v>
      </c>
      <c r="AT42" s="34" t="s">
        <v>381</v>
      </c>
      <c r="AU42" s="40" t="s">
        <v>381</v>
      </c>
      <c r="AV42" s="29"/>
      <c r="AW42" s="28"/>
      <c r="AX42" s="34"/>
      <c r="AY42" s="35"/>
      <c r="AZ42" s="29"/>
      <c r="BA42" s="28"/>
      <c r="BB42" s="34"/>
      <c r="BC42" s="35"/>
      <c r="BD42" s="29"/>
      <c r="BE42" s="28"/>
      <c r="BF42" s="34"/>
      <c r="BG42" s="35"/>
      <c r="BH42" s="33"/>
    </row>
    <row r="43" spans="1:60" s="44" customFormat="1" ht="12.75">
      <c r="A43" s="49" t="s">
        <v>121</v>
      </c>
      <c r="B43" s="33" t="s">
        <v>92</v>
      </c>
      <c r="C43" s="27" t="s">
        <v>93</v>
      </c>
      <c r="D43" s="27" t="s">
        <v>348</v>
      </c>
      <c r="E43" s="36">
        <f>F43*(I43+M43+Q43+U43+Y43+AC43+AG43+AK43+AO43+AS43+AW43+BA43+BE43)</f>
        <v>330.1131613482485</v>
      </c>
      <c r="F43" s="34">
        <f>IF(D43="MDR",1.3,0)+IF(D43="D12",1.23,0)+IF(D43="D14",1.17,0)+IF(D43="D16",1.12,0)+IF(D43="D19",1.07,0)+IF(D43="D20",1.04,0)+IF(D43="D35",1.1,0)+IF(D43="D50",1.17,0)+IF(D43="M12",1.18,0)+IF(D43="M14",1.12,0)+IF(D43="M16",1.07,0)+IF(D43="M19",1.03,0)+IF(D43="M20",1,0)+IF(D43="M40",1.05,0)+IF(D43="M50",1.1,0)+IF(D43="D60",1.25,0)+IF(D43="M70",1.21,0)</f>
        <v>1.25</v>
      </c>
      <c r="G43" s="35">
        <f>IF(I43&gt;0,1,0)+IF(M43&gt;0,1,0)+IF(Q43&gt;0,1,0)+IF(U43&gt;0,1,0)+IF(Y43&gt;0,1,0)+IF(AC43&gt;0,1,0)+IF(AG43&gt;0,1,0)+IF(AK43&gt;0,1,0)+IF(AO43&gt;0,1,0)+IF(AS43&gt;0,1,0)+IF(AW43&gt;0,1,0)+IF(BA43&gt;0,1,0)+IF(BE43,1,0)</f>
        <v>7</v>
      </c>
      <c r="H43" s="28">
        <f>E43/G43</f>
        <v>47.15902304974979</v>
      </c>
      <c r="I43" s="38">
        <f>(1000/(J43/K43)+J43/7)*0.7469</f>
        <v>34.47424626455907</v>
      </c>
      <c r="J43" s="34">
        <v>90.15</v>
      </c>
      <c r="K43" s="40">
        <v>3</v>
      </c>
      <c r="L43" s="35"/>
      <c r="M43" s="38">
        <f>(1000/(N43/O43)+N43/7)*0.7041</f>
        <v>44.21531779443658</v>
      </c>
      <c r="N43" s="34">
        <v>54.54</v>
      </c>
      <c r="O43" s="40">
        <v>3</v>
      </c>
      <c r="P43" s="28"/>
      <c r="Q43" s="38">
        <v>0</v>
      </c>
      <c r="R43" s="34" t="s">
        <v>381</v>
      </c>
      <c r="S43" s="40" t="s">
        <v>381</v>
      </c>
      <c r="U43" s="38">
        <v>0</v>
      </c>
      <c r="V43" s="34" t="s">
        <v>381</v>
      </c>
      <c r="W43" s="40" t="s">
        <v>381</v>
      </c>
      <c r="Y43" s="38">
        <f>(1000/(Z43/AA43)+Z43/7)*0.5863</f>
        <v>39.56098935534456</v>
      </c>
      <c r="Z43" s="34">
        <v>69.51</v>
      </c>
      <c r="AA43" s="40">
        <v>4</v>
      </c>
      <c r="AC43" s="38">
        <f>(1000/(AD43/AE43)+AD43/7)*0.80365</f>
        <v>45.46654373087537</v>
      </c>
      <c r="AD43" s="34">
        <v>92.14</v>
      </c>
      <c r="AE43" s="40">
        <v>4</v>
      </c>
      <c r="AG43" s="38">
        <f>(1000/(AH43/AI43)+AH43/7)*0.3404</f>
        <v>34.003682459312834</v>
      </c>
      <c r="AH43" s="34">
        <v>79</v>
      </c>
      <c r="AI43" s="40">
        <v>7</v>
      </c>
      <c r="AK43" s="38">
        <f>(1000/(AL43/AM43)+AL43/7)*0.2098</f>
        <v>24.832837477832513</v>
      </c>
      <c r="AL43" s="34">
        <v>74.24</v>
      </c>
      <c r="AM43" s="40">
        <v>8</v>
      </c>
      <c r="AO43" s="38">
        <f>(1000/(AP43/AQ43)+AP43/7)*0.5901</f>
        <v>41.53691199623788</v>
      </c>
      <c r="AP43" s="34">
        <v>138.22</v>
      </c>
      <c r="AQ43" s="40">
        <v>7</v>
      </c>
      <c r="AS43" s="38">
        <v>0</v>
      </c>
      <c r="AT43" s="34" t="s">
        <v>381</v>
      </c>
      <c r="AU43" s="40" t="s">
        <v>381</v>
      </c>
      <c r="AW43" s="28"/>
      <c r="AX43" s="34"/>
      <c r="AY43" s="35"/>
      <c r="BA43" s="28"/>
      <c r="BB43" s="34"/>
      <c r="BC43" s="35"/>
      <c r="BE43" s="28"/>
      <c r="BF43" s="34"/>
      <c r="BG43" s="35"/>
      <c r="BH43" s="28"/>
    </row>
    <row r="44" spans="1:60" s="44" customFormat="1" ht="12.75">
      <c r="A44" s="49" t="s">
        <v>140</v>
      </c>
      <c r="B44" s="33" t="s">
        <v>87</v>
      </c>
      <c r="C44" s="27" t="s">
        <v>90</v>
      </c>
      <c r="D44" s="27" t="s">
        <v>63</v>
      </c>
      <c r="E44" s="36">
        <f>F44*(I44+M44+Q44+U44+Y44+AC44+AG44+AK44+AO44+AS44+AW44+BA44+BE44)</f>
        <v>318.8178556001913</v>
      </c>
      <c r="F44" s="34">
        <f>IF(D44="MDR",1.3,0)+IF(D44="D12",1.23,0)+IF(D44="D14",1.17,0)+IF(D44="D16",1.12,0)+IF(D44="D19",1.07,0)+IF(D44="D20",1.04,0)+IF(D44="D35",1.1,0)+IF(D44="D50",1.17,0)+IF(D44="M12",1.18,0)+IF(D44="M14",1.12,0)+IF(D44="M16",1.07,0)+IF(D44="M19",1.03,0)+IF(D44="M20",1,0)+IF(D44="M40",1.05,0)+IF(D44="M50",1.1,0)+IF(D44="D60",1.25,0)+IF(D44="M70",1.21,0)</f>
        <v>1.1</v>
      </c>
      <c r="G44" s="35">
        <f>IF(I44&gt;0,1,0)+IF(M44&gt;0,1,0)+IF(Q44&gt;0,1,0)+IF(U44&gt;0,1,0)+IF(Y44&gt;0,1,0)+IF(AC44&gt;0,1,0)+IF(AG44&gt;0,1,0)+IF(AK44&gt;0,1,0)+IF(AO44&gt;0,1,0)+IF(AS44&gt;0,1,0)+IF(AW44&gt;0,1,0)+IF(BA44&gt;0,1,0)+IF(BE44,1,0)</f>
        <v>6</v>
      </c>
      <c r="H44" s="28">
        <f>E44/G44</f>
        <v>53.136309266698554</v>
      </c>
      <c r="I44" s="38">
        <f>(1000/(J44/K44)+J44/7)*0.7469</f>
        <v>47.904843113122176</v>
      </c>
      <c r="J44" s="34">
        <v>53.04</v>
      </c>
      <c r="K44" s="40">
        <v>3</v>
      </c>
      <c r="L44" s="35"/>
      <c r="M44" s="38">
        <f>(1000/(N44/O44)+N44/7)*0.7041</f>
        <v>46.71333362651715</v>
      </c>
      <c r="N44" s="34">
        <v>71.21</v>
      </c>
      <c r="O44" s="40">
        <v>4</v>
      </c>
      <c r="P44" s="35"/>
      <c r="Q44" s="38">
        <f>(1000/(R44/S44)+R44/7)*0.6153</f>
        <v>47.48126505785123</v>
      </c>
      <c r="R44" s="34">
        <v>58.08</v>
      </c>
      <c r="S44" s="40">
        <v>4</v>
      </c>
      <c r="U44" s="38">
        <f>(1000/(V44/W44)+V44/7)*0.6492</f>
        <v>42.18607230829116</v>
      </c>
      <c r="V44" s="34">
        <v>73.4</v>
      </c>
      <c r="W44" s="40">
        <v>4</v>
      </c>
      <c r="Y44" s="38">
        <v>0</v>
      </c>
      <c r="Z44" s="34" t="s">
        <v>381</v>
      </c>
      <c r="AA44" s="40" t="s">
        <v>381</v>
      </c>
      <c r="AC44" s="38">
        <v>0</v>
      </c>
      <c r="AD44" s="34" t="s">
        <v>381</v>
      </c>
      <c r="AE44" s="40" t="s">
        <v>381</v>
      </c>
      <c r="AG44" s="38">
        <v>0</v>
      </c>
      <c r="AH44" s="34" t="s">
        <v>381</v>
      </c>
      <c r="AI44" s="40" t="s">
        <v>381</v>
      </c>
      <c r="AK44" s="38">
        <v>0</v>
      </c>
      <c r="AL44" s="34" t="s">
        <v>381</v>
      </c>
      <c r="AM44" s="40" t="s">
        <v>381</v>
      </c>
      <c r="AO44" s="38">
        <f>(1000/(AP44/AQ44)+AP44/7)*0.5901</f>
        <v>58.86860789627959</v>
      </c>
      <c r="AP44" s="34">
        <v>106.44</v>
      </c>
      <c r="AQ44" s="40">
        <v>9</v>
      </c>
      <c r="AS44" s="38">
        <f>(1000/(AT44/AU44)+AT44/7)*0.6328</f>
        <v>46.680292179930795</v>
      </c>
      <c r="AT44" s="34">
        <v>101.15</v>
      </c>
      <c r="AU44" s="40">
        <v>6</v>
      </c>
      <c r="AW44" s="28"/>
      <c r="AX44" s="34"/>
      <c r="AY44" s="35"/>
      <c r="BA44" s="28"/>
      <c r="BB44" s="34"/>
      <c r="BC44" s="35"/>
      <c r="BE44" s="28"/>
      <c r="BF44" s="34"/>
      <c r="BG44" s="35"/>
      <c r="BH44" s="70"/>
    </row>
    <row r="45" spans="1:60" s="44" customFormat="1" ht="12.75">
      <c r="A45" s="49" t="s">
        <v>141</v>
      </c>
      <c r="B45" s="33" t="s">
        <v>74</v>
      </c>
      <c r="C45" s="27" t="s">
        <v>76</v>
      </c>
      <c r="D45" s="27" t="s">
        <v>5</v>
      </c>
      <c r="E45" s="36">
        <f>F45*(I45+M45+Q45+U45+Y45+AC45+AG45+AK45+AO45+AS45+AW45+BA45+BE45)</f>
        <v>317.4004552446617</v>
      </c>
      <c r="F45" s="34">
        <f>IF(D45="MDR",1.3,0)+IF(D45="D12",1.23,0)+IF(D45="D14",1.17,0)+IF(D45="D16",1.12,0)+IF(D45="D19",1.07,0)+IF(D45="D20",1.04,0)+IF(D45="D35",1.1,0)+IF(D45="D50",1.17,0)+IF(D45="M12",1.18,0)+IF(D45="M14",1.12,0)+IF(D45="M16",1.07,0)+IF(D45="M19",1.03,0)+IF(D45="M20",1,0)+IF(D45="M40",1.05,0)+IF(D45="M50",1.1,0)+IF(D45="D60",1.25,0)+IF(D45="M70",1.21,0)</f>
        <v>1.03</v>
      </c>
      <c r="G45" s="35">
        <f>IF(I45&gt;0,1,0)+IF(M45&gt;0,1,0)+IF(Q45&gt;0,1,0)+IF(U45&gt;0,1,0)+IF(Y45&gt;0,1,0)+IF(AC45&gt;0,1,0)+IF(AG45&gt;0,1,0)+IF(AK45&gt;0,1,0)+IF(AO45&gt;0,1,0)+IF(AS45&gt;0,1,0)+IF(AW45&gt;0,1,0)+IF(BA45&gt;0,1,0)+IF(BE45,1,0)</f>
        <v>4</v>
      </c>
      <c r="H45" s="28">
        <f>E45/G45</f>
        <v>79.35011381116543</v>
      </c>
      <c r="I45" s="38">
        <v>0</v>
      </c>
      <c r="J45" s="34" t="s">
        <v>381</v>
      </c>
      <c r="K45" s="40" t="s">
        <v>381</v>
      </c>
      <c r="L45" s="28"/>
      <c r="M45" s="38">
        <v>0</v>
      </c>
      <c r="N45" s="34" t="s">
        <v>381</v>
      </c>
      <c r="O45" s="40" t="s">
        <v>381</v>
      </c>
      <c r="P45" s="28"/>
      <c r="Q45" s="38">
        <v>0</v>
      </c>
      <c r="R45" s="34" t="s">
        <v>381</v>
      </c>
      <c r="S45" s="40" t="s">
        <v>381</v>
      </c>
      <c r="U45" s="38">
        <v>0</v>
      </c>
      <c r="V45" s="34" t="s">
        <v>381</v>
      </c>
      <c r="W45" s="40" t="s">
        <v>381</v>
      </c>
      <c r="Y45" s="38">
        <f>(1000/(Z45/AA45)+Z45/7)*0.5863</f>
        <v>77.61347150371176</v>
      </c>
      <c r="Z45" s="34">
        <v>39.45</v>
      </c>
      <c r="AA45" s="40">
        <v>5</v>
      </c>
      <c r="AC45" s="38">
        <f>(1000/(AD45/AE45)+AD45/7)*0.80365</f>
        <v>70.53453739003552</v>
      </c>
      <c r="AD45" s="34">
        <v>63.54</v>
      </c>
      <c r="AE45" s="40">
        <v>5</v>
      </c>
      <c r="AG45" s="38">
        <f>(1000/(AH45/AI45)+AH45/7)*0.3404</f>
        <v>69.72890844400199</v>
      </c>
      <c r="AH45" s="34">
        <v>40.18</v>
      </c>
      <c r="AI45" s="40">
        <v>8</v>
      </c>
      <c r="AK45" s="38">
        <f>(1000/(AL45/AM45)+AL45/7)*0.2098</f>
        <v>90.27886445318445</v>
      </c>
      <c r="AL45" s="34">
        <v>28.15</v>
      </c>
      <c r="AM45" s="40">
        <v>12</v>
      </c>
      <c r="AO45" s="38">
        <v>0</v>
      </c>
      <c r="AP45" s="34" t="s">
        <v>381</v>
      </c>
      <c r="AQ45" s="40" t="s">
        <v>381</v>
      </c>
      <c r="AS45" s="38">
        <v>0</v>
      </c>
      <c r="AT45" s="34" t="s">
        <v>381</v>
      </c>
      <c r="AU45" s="40" t="s">
        <v>381</v>
      </c>
      <c r="AW45" s="28"/>
      <c r="AX45" s="34"/>
      <c r="AY45" s="35"/>
      <c r="BA45" s="28"/>
      <c r="BB45" s="34"/>
      <c r="BC45" s="35"/>
      <c r="BE45" s="28"/>
      <c r="BF45" s="34"/>
      <c r="BG45" s="35"/>
      <c r="BH45" s="28"/>
    </row>
    <row r="46" spans="1:60" s="44" customFormat="1" ht="12.75">
      <c r="A46" s="49" t="s">
        <v>142</v>
      </c>
      <c r="B46" s="33" t="s">
        <v>481</v>
      </c>
      <c r="C46" s="27" t="s">
        <v>482</v>
      </c>
      <c r="D46" s="27" t="s">
        <v>7</v>
      </c>
      <c r="E46" s="36">
        <f>F46*(I46+M46+Q46+U46+Y46+AC46+AG46+AK46+AO46+AS46+AW46+BA46+BE46)</f>
        <v>297.23858846879074</v>
      </c>
      <c r="F46" s="34">
        <f>IF(D46="MDR",1.3,0)+IF(D46="D12",1.23,0)+IF(D46="D14",1.17,0)+IF(D46="D16",1.12,0)+IF(D46="D19",1.07,0)+IF(D46="D20",1.04,0)+IF(D46="D35",1.1,0)+IF(D46="D50",1.17,0)+IF(D46="M12",1.18,0)+IF(D46="M14",1.12,0)+IF(D46="M16",1.07,0)+IF(D46="M19",1.03,0)+IF(D46="M20",1,0)+IF(D46="M40",1.05,0)+IF(D46="M50",1.1,0)+IF(D46="D60",1.25,0)+IF(D46="M70",1.21,0)</f>
        <v>1.18</v>
      </c>
      <c r="G46" s="35">
        <f>IF(I46&gt;0,1,0)+IF(M46&gt;0,1,0)+IF(Q46&gt;0,1,0)+IF(U46&gt;0,1,0)+IF(Y46&gt;0,1,0)+IF(AC46&gt;0,1,0)+IF(AG46&gt;0,1,0)+IF(AK46&gt;0,1,0)+IF(AO46&gt;0,1,0)+IF(AS46&gt;0,1,0)+IF(AW46&gt;0,1,0)+IF(BA46&gt;0,1,0)+IF(BE46,1,0)</f>
        <v>4</v>
      </c>
      <c r="H46" s="28">
        <f>E46/G46</f>
        <v>74.30964711719768</v>
      </c>
      <c r="I46" s="38">
        <v>0</v>
      </c>
      <c r="J46" s="34" t="s">
        <v>381</v>
      </c>
      <c r="K46" s="40" t="s">
        <v>381</v>
      </c>
      <c r="L46" s="28"/>
      <c r="M46" s="38">
        <v>0</v>
      </c>
      <c r="N46" s="34" t="s">
        <v>381</v>
      </c>
      <c r="O46" s="40" t="s">
        <v>381</v>
      </c>
      <c r="P46" s="28"/>
      <c r="Q46" s="38">
        <v>0</v>
      </c>
      <c r="R46" s="34" t="s">
        <v>381</v>
      </c>
      <c r="S46" s="40" t="s">
        <v>381</v>
      </c>
      <c r="T46" s="28"/>
      <c r="U46" s="38">
        <v>0</v>
      </c>
      <c r="V46" s="34" t="s">
        <v>381</v>
      </c>
      <c r="W46" s="40" t="s">
        <v>381</v>
      </c>
      <c r="X46" s="28"/>
      <c r="Y46" s="38">
        <f>(1000/(Z46/AA46)+Z46/7)*0.5863</f>
        <v>78.14195367863333</v>
      </c>
      <c r="Z46" s="34">
        <v>23.08</v>
      </c>
      <c r="AA46" s="40">
        <v>3</v>
      </c>
      <c r="AB46" s="28"/>
      <c r="AC46" s="38">
        <f>(1000/(AD46/AE46)+AD46/7)*0.80365</f>
        <v>47.10327279863371</v>
      </c>
      <c r="AD46" s="34">
        <v>86.47</v>
      </c>
      <c r="AE46" s="40">
        <v>4</v>
      </c>
      <c r="AF46" s="28"/>
      <c r="AG46" s="38">
        <f>(1000/(AH46/AI46)+AH46/7)*0.3404</f>
        <v>53.702900715155025</v>
      </c>
      <c r="AH46" s="34">
        <v>39.44</v>
      </c>
      <c r="AI46" s="40">
        <v>6</v>
      </c>
      <c r="AK46" s="38">
        <f>(1000/(AL46/AM46)+AL46/7)*0.2098</f>
        <v>72.9489816794345</v>
      </c>
      <c r="AL46" s="34">
        <v>17.38</v>
      </c>
      <c r="AM46" s="40">
        <v>6</v>
      </c>
      <c r="AO46" s="38">
        <v>0</v>
      </c>
      <c r="AP46" s="34" t="s">
        <v>381</v>
      </c>
      <c r="AQ46" s="40" t="s">
        <v>381</v>
      </c>
      <c r="AR46" s="28"/>
      <c r="AS46" s="38">
        <v>0</v>
      </c>
      <c r="AT46" s="34" t="s">
        <v>381</v>
      </c>
      <c r="AU46" s="40" t="s">
        <v>381</v>
      </c>
      <c r="AW46" s="28"/>
      <c r="AX46" s="34"/>
      <c r="AY46" s="35"/>
      <c r="BA46" s="28"/>
      <c r="BB46" s="34"/>
      <c r="BC46" s="35"/>
      <c r="BE46" s="28"/>
      <c r="BF46" s="34"/>
      <c r="BG46" s="35"/>
      <c r="BH46" s="28"/>
    </row>
    <row r="47" spans="1:60" s="44" customFormat="1" ht="12.75">
      <c r="A47" s="49" t="s">
        <v>143</v>
      </c>
      <c r="B47" s="33" t="s">
        <v>156</v>
      </c>
      <c r="C47" s="27" t="s">
        <v>157</v>
      </c>
      <c r="D47" s="27" t="s">
        <v>7</v>
      </c>
      <c r="E47" s="36">
        <f>F47*(I47+M47+Q47+U47+Y47+AC47+AG47+AK47+AO47+AS47+AW47+BA47+BE47)</f>
        <v>293.0796628377748</v>
      </c>
      <c r="F47" s="34">
        <f>IF(D47="MDR",1.3,0)+IF(D47="D12",1.23,0)+IF(D47="D14",1.17,0)+IF(D47="D16",1.12,0)+IF(D47="D19",1.07,0)+IF(D47="D20",1.04,0)+IF(D47="D35",1.1,0)+IF(D47="D50",1.17,0)+IF(D47="M12",1.18,0)+IF(D47="M14",1.12,0)+IF(D47="M16",1.07,0)+IF(D47="M19",1.03,0)+IF(D47="M20",1,0)+IF(D47="M40",1.05,0)+IF(D47="M50",1.1,0)+IF(D47="D60",1.25,0)+IF(D47="M70",1.21,0)</f>
        <v>1.18</v>
      </c>
      <c r="G47" s="35">
        <f>IF(I47&gt;0,1,0)+IF(M47&gt;0,1,0)+IF(Q47&gt;0,1,0)+IF(U47&gt;0,1,0)+IF(Y47&gt;0,1,0)+IF(AC47&gt;0,1,0)+IF(AG47&gt;0,1,0)+IF(AK47&gt;0,1,0)+IF(AO47&gt;0,1,0)+IF(AS47&gt;0,1,0)+IF(AW47&gt;0,1,0)+IF(BA47&gt;0,1,0)+IF(BE47,1,0)</f>
        <v>5</v>
      </c>
      <c r="H47" s="28">
        <f>E47/G47</f>
        <v>58.61593256755496</v>
      </c>
      <c r="I47" s="38">
        <v>0</v>
      </c>
      <c r="J47" s="34" t="s">
        <v>381</v>
      </c>
      <c r="K47" s="40" t="s">
        <v>381</v>
      </c>
      <c r="L47" s="28"/>
      <c r="M47" s="38">
        <v>0</v>
      </c>
      <c r="N47" s="34" t="s">
        <v>381</v>
      </c>
      <c r="O47" s="40" t="s">
        <v>381</v>
      </c>
      <c r="P47" s="28"/>
      <c r="Q47" s="38">
        <f>(1000/(R47/S47)+R47/7)*0.6153</f>
        <v>62.25173836794582</v>
      </c>
      <c r="R47" s="34">
        <v>31.01</v>
      </c>
      <c r="S47" s="40">
        <v>3</v>
      </c>
      <c r="U47" s="38">
        <f>(1000/(V47/W47)+V47/7)*0.6492</f>
        <v>54.73921175117388</v>
      </c>
      <c r="V47" s="34">
        <v>38.03</v>
      </c>
      <c r="W47" s="40">
        <v>3</v>
      </c>
      <c r="Y47" s="38">
        <f>(1000/(Z47/AA47)+Z47/7)*0.5863</f>
        <v>44.43694852208517</v>
      </c>
      <c r="Z47" s="34">
        <v>43.08</v>
      </c>
      <c r="AA47" s="40">
        <v>3</v>
      </c>
      <c r="AC47" s="38">
        <f>(1000/(AD47/AE47)+AD47/7)*0.80365</f>
        <v>41.84789838262942</v>
      </c>
      <c r="AD47" s="34">
        <v>110.03</v>
      </c>
      <c r="AE47" s="40">
        <v>4</v>
      </c>
      <c r="AG47" s="38">
        <v>0</v>
      </c>
      <c r="AH47" s="34" t="s">
        <v>381</v>
      </c>
      <c r="AI47" s="40" t="s">
        <v>381</v>
      </c>
      <c r="AK47" s="38">
        <v>0</v>
      </c>
      <c r="AL47" s="34" t="s">
        <v>381</v>
      </c>
      <c r="AM47" s="40" t="s">
        <v>381</v>
      </c>
      <c r="AO47" s="38">
        <v>0</v>
      </c>
      <c r="AP47" s="34" t="s">
        <v>381</v>
      </c>
      <c r="AQ47" s="40" t="s">
        <v>381</v>
      </c>
      <c r="AS47" s="38">
        <f>(1000/(AT47/AU47)+AT47/7)*0.6328</f>
        <v>45.0967986013986</v>
      </c>
      <c r="AT47" s="34">
        <v>107.25</v>
      </c>
      <c r="AU47" s="40">
        <v>6</v>
      </c>
      <c r="AW47" s="28"/>
      <c r="AX47" s="34"/>
      <c r="AY47" s="35"/>
      <c r="BA47" s="28"/>
      <c r="BB47" s="34"/>
      <c r="BC47" s="35"/>
      <c r="BE47" s="28"/>
      <c r="BF47" s="34"/>
      <c r="BG47" s="35"/>
      <c r="BH47" s="28"/>
    </row>
    <row r="48" spans="1:60" s="44" customFormat="1" ht="12.75">
      <c r="A48" s="49" t="s">
        <v>144</v>
      </c>
      <c r="B48" s="33" t="s">
        <v>11</v>
      </c>
      <c r="C48" s="27" t="s">
        <v>12</v>
      </c>
      <c r="D48" s="27" t="s">
        <v>26</v>
      </c>
      <c r="E48" s="36">
        <f>F48*(I48+M48+Q48+U48+Y48+AC48+AG48+AK48+AO48+AS48+AW48+BA48+BE48)</f>
        <v>290.8844170997905</v>
      </c>
      <c r="F48" s="34">
        <f>IF(D48="MDR",1.3,0)+IF(D48="D12",1.23,0)+IF(D48="D14",1.17,0)+IF(D48="D16",1.12,0)+IF(D48="D19",1.07,0)+IF(D48="D20",1.04,0)+IF(D48="D35",1.1,0)+IF(D48="D50",1.17,0)+IF(D48="M12",1.18,0)+IF(D48="M14",1.12,0)+IF(D48="M16",1.07,0)+IF(D48="M19",1.03,0)+IF(D48="M20",1,0)+IF(D48="M40",1.05,0)+IF(D48="M50",1.1,0)+IF(D48="D60",1.25,0)+IF(D48="M70",1.21,0)</f>
        <v>1.1</v>
      </c>
      <c r="G48" s="35">
        <f>IF(I48&gt;0,1,0)+IF(M48&gt;0,1,0)+IF(Q48&gt;0,1,0)+IF(U48&gt;0,1,0)+IF(Y48&gt;0,1,0)+IF(AC48&gt;0,1,0)+IF(AG48&gt;0,1,0)+IF(AK48&gt;0,1,0)+IF(AO48&gt;0,1,0)+IF(AS48&gt;0,1,0)+IF(AW48&gt;0,1,0)+IF(BA48&gt;0,1,0)+IF(BE48,1,0)</f>
        <v>4</v>
      </c>
      <c r="H48" s="28">
        <f>E48/G48</f>
        <v>72.72110427494762</v>
      </c>
      <c r="I48" s="38">
        <v>0</v>
      </c>
      <c r="J48" s="34" t="s">
        <v>381</v>
      </c>
      <c r="K48" s="40" t="s">
        <v>381</v>
      </c>
      <c r="L48" s="35"/>
      <c r="M48" s="38">
        <v>0</v>
      </c>
      <c r="N48" s="34" t="s">
        <v>381</v>
      </c>
      <c r="O48" s="40" t="s">
        <v>381</v>
      </c>
      <c r="P48" s="28"/>
      <c r="Q48" s="38">
        <f>(1000/(R48/S48)+R48/7)*0.6153</f>
        <v>63.00289761975768</v>
      </c>
      <c r="R48" s="34">
        <v>64.38</v>
      </c>
      <c r="S48" s="40">
        <v>6</v>
      </c>
      <c r="U48" s="38">
        <f>(1000/(V48/W48)+V48/7)*0.6492</f>
        <v>66.41482563005653</v>
      </c>
      <c r="V48" s="34">
        <v>64.45</v>
      </c>
      <c r="W48" s="40">
        <v>6</v>
      </c>
      <c r="Y48" s="38">
        <f>(1000/(Z48/AA48)+Z48/7)*0.5863</f>
        <v>64.28888963382319</v>
      </c>
      <c r="Z48" s="34">
        <v>59.3</v>
      </c>
      <c r="AA48" s="40">
        <v>6</v>
      </c>
      <c r="AC48" s="38">
        <v>0</v>
      </c>
      <c r="AD48" s="34">
        <v>0</v>
      </c>
      <c r="AE48" s="40">
        <v>0</v>
      </c>
      <c r="AG48" s="38">
        <v>0</v>
      </c>
      <c r="AH48" s="34" t="s">
        <v>381</v>
      </c>
      <c r="AI48" s="40" t="s">
        <v>381</v>
      </c>
      <c r="AK48" s="38">
        <v>0</v>
      </c>
      <c r="AL48" s="34" t="s">
        <v>381</v>
      </c>
      <c r="AM48" s="40" t="s">
        <v>381</v>
      </c>
      <c r="AO48" s="38">
        <v>0</v>
      </c>
      <c r="AP48" s="34" t="s">
        <v>381</v>
      </c>
      <c r="AQ48" s="40" t="s">
        <v>381</v>
      </c>
      <c r="AS48" s="38">
        <f>(1000/(AT48/AU48)+AT48/7)*0.6328</f>
        <v>70.7337662979903</v>
      </c>
      <c r="AT48" s="34">
        <v>115.44</v>
      </c>
      <c r="AU48" s="40">
        <v>11</v>
      </c>
      <c r="AV48" s="29"/>
      <c r="AW48" s="28"/>
      <c r="AX48" s="34"/>
      <c r="AY48" s="35"/>
      <c r="AZ48" s="29"/>
      <c r="BA48" s="28"/>
      <c r="BB48" s="34"/>
      <c r="BC48" s="35"/>
      <c r="BD48" s="29"/>
      <c r="BE48" s="28"/>
      <c r="BF48" s="34"/>
      <c r="BG48" s="35"/>
      <c r="BH48" s="33"/>
    </row>
    <row r="49" spans="1:60" s="44" customFormat="1" ht="12.75">
      <c r="A49" s="49" t="s">
        <v>145</v>
      </c>
      <c r="B49" s="162" t="s">
        <v>393</v>
      </c>
      <c r="C49" s="163" t="s">
        <v>415</v>
      </c>
      <c r="D49" s="164" t="s">
        <v>7</v>
      </c>
      <c r="E49" s="165">
        <f>F49*(I49+M49+Q49+U49+Y49+AC49+AG49+AK49+AO49+AS49+AW49+BA49+BE49)</f>
        <v>287.78597244768446</v>
      </c>
      <c r="F49" s="166">
        <f>IF(D49="MDR",1.3,0)+IF(D49="D12",1.23,0)+IF(D49="D14",1.17,0)+IF(D49="D16",1.12,0)+IF(D49="D19",1.07,0)+IF(D49="D20",1.04,0)+IF(D49="D35",1.1,0)+IF(D49="D50",1.17,0)+IF(D49="M12",1.18,0)+IF(D49="M14",1.12,0)+IF(D49="M16",1.07,0)+IF(D49="M19",1.03,0)+IF(D49="M20",1,0)+IF(D49="M40",1.05,0)+IF(D49="M50",1.1,0)+IF(D49="D60",1.25,0)+IF(D49="M70",1.21,0)</f>
        <v>1.18</v>
      </c>
      <c r="G49" s="167">
        <f>IF(I49&gt;0,1,0)+IF(M49&gt;0,1,0)+IF(Q49&gt;0,1,0)+IF(U49&gt;0,1,0)+IF(Y49&gt;0,1,0)+IF(AC49&gt;0,1,0)+IF(AG49&gt;0,1,0)+IF(AK49&gt;0,1,0)+IF(AO49&gt;0,1,0)+IF(AS49&gt;0,1,0)+IF(AW49&gt;0,1,0)+IF(BA49&gt;0,1,0)+IF(BE49,1,0)</f>
        <v>7</v>
      </c>
      <c r="H49" s="168">
        <f>E49/G49</f>
        <v>41.112281778240636</v>
      </c>
      <c r="I49" s="169">
        <f>(1000/(J49/K49)+J49/7)*0.7469</f>
        <v>41.28982452941176</v>
      </c>
      <c r="J49" s="166">
        <v>65.28</v>
      </c>
      <c r="K49" s="170">
        <v>3</v>
      </c>
      <c r="L49" s="171"/>
      <c r="M49" s="169">
        <f>(1000/(N49/O49)+N49/7)*0.7041</f>
        <v>42.11134409004878</v>
      </c>
      <c r="N49" s="166">
        <v>58.27</v>
      </c>
      <c r="O49" s="170">
        <v>3</v>
      </c>
      <c r="P49" s="171"/>
      <c r="Q49" s="169">
        <f>(1000/(R49/S49)+R49/7)*0.6153</f>
        <v>42.58226093292592</v>
      </c>
      <c r="R49" s="166">
        <v>67.09</v>
      </c>
      <c r="S49" s="170">
        <v>4</v>
      </c>
      <c r="T49" s="171"/>
      <c r="U49" s="169">
        <f>(1000/(V49/W49)+V49/7)*0.6492</f>
        <v>45.8027016649613</v>
      </c>
      <c r="V49" s="166">
        <v>65.34</v>
      </c>
      <c r="W49" s="170">
        <v>4</v>
      </c>
      <c r="X49" s="171"/>
      <c r="Y49" s="169">
        <f>(1000/(Z49/AA49)+Z49/7)*0.5863</f>
        <v>22.87059503629378</v>
      </c>
      <c r="Z49" s="166">
        <v>68.41</v>
      </c>
      <c r="AA49" s="170">
        <v>2</v>
      </c>
      <c r="AB49" s="171"/>
      <c r="AC49" s="169">
        <v>0</v>
      </c>
      <c r="AD49" s="166">
        <v>43.43</v>
      </c>
      <c r="AE49" s="170">
        <v>1</v>
      </c>
      <c r="AF49" s="171"/>
      <c r="AG49" s="169">
        <f>(1000/(AH49/AI49)+AH49/7)*0.3404</f>
        <v>29.15110283040894</v>
      </c>
      <c r="AH49" s="166">
        <v>81.01</v>
      </c>
      <c r="AI49" s="170">
        <v>6</v>
      </c>
      <c r="AJ49" s="171"/>
      <c r="AK49" s="169">
        <f>(1000/(AL49/AM49)+AL49/7)*0.2098</f>
        <v>20.07858824449568</v>
      </c>
      <c r="AL49" s="166">
        <v>70.01</v>
      </c>
      <c r="AM49" s="170">
        <v>6</v>
      </c>
      <c r="AN49" s="171"/>
      <c r="AO49" s="169">
        <v>0</v>
      </c>
      <c r="AP49" s="166" t="s">
        <v>381</v>
      </c>
      <c r="AQ49" s="170" t="s">
        <v>381</v>
      </c>
      <c r="AR49" s="171"/>
      <c r="AS49" s="169">
        <v>0</v>
      </c>
      <c r="AT49" s="166" t="s">
        <v>381</v>
      </c>
      <c r="AU49" s="170" t="s">
        <v>381</v>
      </c>
      <c r="AW49" s="28"/>
      <c r="AX49" s="34"/>
      <c r="AY49" s="35"/>
      <c r="BA49" s="28"/>
      <c r="BB49" s="34"/>
      <c r="BC49" s="35"/>
      <c r="BE49" s="28"/>
      <c r="BF49" s="34"/>
      <c r="BG49" s="35"/>
      <c r="BH49" s="28"/>
    </row>
    <row r="50" spans="1:60" s="44" customFormat="1" ht="12.75">
      <c r="A50" s="49" t="s">
        <v>146</v>
      </c>
      <c r="B50" s="33" t="s">
        <v>448</v>
      </c>
      <c r="C50" s="51" t="s">
        <v>450</v>
      </c>
      <c r="D50" s="27" t="s">
        <v>102</v>
      </c>
      <c r="E50" s="36">
        <f>F50*(I50+M50+Q50+U50+Y50+AC50+AG50+AK50+AO50+AS50+AW50+BA50+BE50)</f>
        <v>270.03252340873104</v>
      </c>
      <c r="F50" s="34">
        <f>IF(D50="MDR",1.3,0)+IF(D50="D12",1.23,0)+IF(D50="D14",1.17,0)+IF(D50="D16",1.12,0)+IF(D50="D19",1.07,0)+IF(D50="D20",1.04,0)+IF(D50="D35",1.1,0)+IF(D50="D50",1.17,0)+IF(D50="M12",1.18,0)+IF(D50="M14",1.12,0)+IF(D50="M16",1.07,0)+IF(D50="M19",1.03,0)+IF(D50="M20",1,0)+IF(D50="M40",1.05,0)+IF(D50="M50",1.1,0)+IF(D50="D60",1.25,0)+IF(D50="M70",1.21,0)</f>
        <v>1.07</v>
      </c>
      <c r="G50" s="35">
        <f>IF(I50&gt;0,1,0)+IF(M50&gt;0,1,0)+IF(Q50&gt;0,1,0)+IF(U50&gt;0,1,0)+IF(Y50&gt;0,1,0)+IF(AC50&gt;0,1,0)+IF(AG50&gt;0,1,0)+IF(AK50&gt;0,1,0)+IF(AO50&gt;0,1,0)+IF(AS50&gt;0,1,0)+IF(AW50&gt;0,1,0)+IF(BA50&gt;0,1,0)+IF(BE50,1,0)</f>
        <v>5</v>
      </c>
      <c r="H50" s="28">
        <f>E50/G50</f>
        <v>54.00650468174621</v>
      </c>
      <c r="I50" s="38">
        <v>0</v>
      </c>
      <c r="J50" s="34" t="s">
        <v>381</v>
      </c>
      <c r="K50" s="40" t="s">
        <v>381</v>
      </c>
      <c r="L50" s="29"/>
      <c r="M50" s="38">
        <v>0</v>
      </c>
      <c r="N50" s="34" t="s">
        <v>381</v>
      </c>
      <c r="O50" s="40" t="s">
        <v>381</v>
      </c>
      <c r="P50" s="28"/>
      <c r="Q50" s="38">
        <f>(1000/(R50/S50)+R50/7)*0.6153</f>
        <v>38.173758302543746</v>
      </c>
      <c r="R50" s="34">
        <v>55.43</v>
      </c>
      <c r="S50" s="40">
        <v>3</v>
      </c>
      <c r="U50" s="38">
        <f>(1000/(V50/W50)+V50/7)*0.6492</f>
        <v>61.868201812041775</v>
      </c>
      <c r="V50" s="34">
        <v>45.01</v>
      </c>
      <c r="W50" s="40">
        <v>4</v>
      </c>
      <c r="Y50" s="38">
        <f>(1000/(Z50/AA50)+Z50/7)*0.5863</f>
        <v>38.21894098525674</v>
      </c>
      <c r="Z50" s="34">
        <v>73.06</v>
      </c>
      <c r="AA50" s="40">
        <v>4</v>
      </c>
      <c r="AC50" s="38">
        <v>0</v>
      </c>
      <c r="AD50" s="34">
        <v>39.13</v>
      </c>
      <c r="AE50" s="40">
        <v>1</v>
      </c>
      <c r="AG50" s="38">
        <f>(1000/(AH50/AI50)+AH50/7)*0.3404</f>
        <v>60.77595784854039</v>
      </c>
      <c r="AH50" s="34">
        <v>40.52</v>
      </c>
      <c r="AI50" s="40">
        <v>7</v>
      </c>
      <c r="AK50" s="38">
        <f>(1000/(AL50/AM50)+AL50/7)*0.2098</f>
        <v>53.32998535884259</v>
      </c>
      <c r="AL50" s="34">
        <v>36.14</v>
      </c>
      <c r="AM50" s="40">
        <v>9</v>
      </c>
      <c r="AO50" s="38">
        <v>0</v>
      </c>
      <c r="AP50" s="34" t="s">
        <v>381</v>
      </c>
      <c r="AQ50" s="40" t="s">
        <v>381</v>
      </c>
      <c r="AS50" s="38">
        <v>0</v>
      </c>
      <c r="AT50" s="34" t="s">
        <v>381</v>
      </c>
      <c r="AU50" s="40" t="s">
        <v>381</v>
      </c>
      <c r="AV50" s="29"/>
      <c r="AW50" s="28"/>
      <c r="AX50" s="34"/>
      <c r="AY50" s="35"/>
      <c r="AZ50" s="29"/>
      <c r="BA50" s="28"/>
      <c r="BB50" s="34"/>
      <c r="BC50" s="35"/>
      <c r="BD50" s="29"/>
      <c r="BE50" s="28"/>
      <c r="BF50" s="34"/>
      <c r="BG50" s="35"/>
      <c r="BH50" s="33"/>
    </row>
    <row r="51" spans="1:60" s="44" customFormat="1" ht="12.75">
      <c r="A51" s="49" t="s">
        <v>160</v>
      </c>
      <c r="B51" s="33" t="s">
        <v>20</v>
      </c>
      <c r="C51" s="27" t="s">
        <v>21</v>
      </c>
      <c r="D51" s="27" t="s">
        <v>102</v>
      </c>
      <c r="E51" s="36">
        <f>F51*(I51+M51+Q51+U51+Y51+AC51+AG51+AK51+AO51+AS51+AW51+BA51+BE51)</f>
        <v>269.61839342853256</v>
      </c>
      <c r="F51" s="34">
        <f>IF(D51="MDR",1.3,0)+IF(D51="D12",1.23,0)+IF(D51="D14",1.17,0)+IF(D51="D16",1.12,0)+IF(D51="D19",1.07,0)+IF(D51="D20",1.04,0)+IF(D51="D35",1.1,0)+IF(D51="D50",1.17,0)+IF(D51="M12",1.18,0)+IF(D51="M14",1.12,0)+IF(D51="M16",1.07,0)+IF(D51="M19",1.03,0)+IF(D51="M20",1,0)+IF(D51="M40",1.05,0)+IF(D51="M50",1.1,0)+IF(D51="D60",1.25,0)+IF(D51="M70",1.21,0)</f>
        <v>1.07</v>
      </c>
      <c r="G51" s="35">
        <f>IF(I51&gt;0,1,0)+IF(M51&gt;0,1,0)+IF(Q51&gt;0,1,0)+IF(U51&gt;0,1,0)+IF(Y51&gt;0,1,0)+IF(AC51&gt;0,1,0)+IF(AG51&gt;0,1,0)+IF(AK51&gt;0,1,0)+IF(AO51&gt;0,1,0)+IF(AS51&gt;0,1,0)+IF(AW51&gt;0,1,0)+IF(BA51&gt;0,1,0)+IF(BE51,1,0)</f>
        <v>4</v>
      </c>
      <c r="H51" s="28">
        <f>E51/G51</f>
        <v>67.40459835713314</v>
      </c>
      <c r="I51" s="38">
        <f>(1000/(J51/K51)+J51/7)*0.7469</f>
        <v>60.97785603252032</v>
      </c>
      <c r="J51" s="34">
        <v>54.12</v>
      </c>
      <c r="K51" s="40">
        <v>4</v>
      </c>
      <c r="L51" s="28"/>
      <c r="M51" s="38">
        <f>(1000/(N51/O51)+N51/7)*0.7041</f>
        <v>30.944789976306243</v>
      </c>
      <c r="N51" s="34">
        <v>55.53</v>
      </c>
      <c r="O51" s="40">
        <v>2</v>
      </c>
      <c r="P51" s="28"/>
      <c r="Q51" s="38">
        <f>(1000/(R51/S51)+R51/7)*0.6153</f>
        <v>89.93619256716418</v>
      </c>
      <c r="R51" s="34">
        <v>28.14</v>
      </c>
      <c r="S51" s="40">
        <v>4</v>
      </c>
      <c r="U51" s="38">
        <f>(1000/(V51/W51)+V51/7)*0.6492</f>
        <v>70.12096836656302</v>
      </c>
      <c r="V51" s="34">
        <v>39.05</v>
      </c>
      <c r="W51" s="40">
        <v>4</v>
      </c>
      <c r="Y51" s="38">
        <v>0</v>
      </c>
      <c r="Z51" s="34" t="s">
        <v>381</v>
      </c>
      <c r="AA51" s="40" t="s">
        <v>381</v>
      </c>
      <c r="AC51" s="38">
        <v>0</v>
      </c>
      <c r="AD51" s="34" t="s">
        <v>381</v>
      </c>
      <c r="AE51" s="40" t="s">
        <v>381</v>
      </c>
      <c r="AG51" s="38">
        <v>0</v>
      </c>
      <c r="AH51" s="34" t="s">
        <v>381</v>
      </c>
      <c r="AI51" s="40" t="s">
        <v>381</v>
      </c>
      <c r="AK51" s="38">
        <v>0</v>
      </c>
      <c r="AL51" s="34" t="s">
        <v>381</v>
      </c>
      <c r="AM51" s="40" t="s">
        <v>381</v>
      </c>
      <c r="AO51" s="38">
        <v>0</v>
      </c>
      <c r="AP51" s="34" t="s">
        <v>381</v>
      </c>
      <c r="AQ51" s="40" t="s">
        <v>381</v>
      </c>
      <c r="AS51" s="38">
        <v>0</v>
      </c>
      <c r="AT51" s="34" t="s">
        <v>381</v>
      </c>
      <c r="AU51" s="40" t="s">
        <v>381</v>
      </c>
      <c r="AW51" s="28"/>
      <c r="AX51" s="34"/>
      <c r="AY51" s="35"/>
      <c r="BA51" s="28"/>
      <c r="BB51" s="34"/>
      <c r="BC51" s="35"/>
      <c r="BE51" s="28"/>
      <c r="BF51" s="34"/>
      <c r="BG51" s="35"/>
      <c r="BH51" s="28"/>
    </row>
    <row r="52" spans="1:60" s="44" customFormat="1" ht="12.75">
      <c r="A52" s="49" t="s">
        <v>161</v>
      </c>
      <c r="B52" s="33" t="s">
        <v>359</v>
      </c>
      <c r="C52" s="51" t="s">
        <v>360</v>
      </c>
      <c r="D52" s="27" t="s">
        <v>107</v>
      </c>
      <c r="E52" s="36">
        <f>F52*(I52+M52+Q52+U52+Y52+AC52+AG52+AK52+AO52+AS52+AW52+BA52+BE52)</f>
        <v>269.0621607639736</v>
      </c>
      <c r="F52" s="34">
        <f>IF(D52="MDR",1.3,0)+IF(D52="D12",1.23,0)+IF(D52="D14",1.17,0)+IF(D52="D16",1.12,0)+IF(D52="D19",1.07,0)+IF(D52="D20",1.04,0)+IF(D52="D35",1.1,0)+IF(D52="D50",1.17,0)+IF(D52="M12",1.18,0)+IF(D52="M14",1.12,0)+IF(D52="M16",1.07,0)+IF(D52="M19",1.03,0)+IF(D52="M20",1,0)+IF(D52="M40",1.05,0)+IF(D52="M50",1.1,0)+IF(D52="D60",1.25,0)+IF(D52="M70",1.21,0)</f>
        <v>1</v>
      </c>
      <c r="G52" s="35">
        <f>IF(I52&gt;0,1,0)+IF(M52&gt;0,1,0)+IF(Q52&gt;0,1,0)+IF(U52&gt;0,1,0)+IF(Y52&gt;0,1,0)+IF(AC52&gt;0,1,0)+IF(AG52&gt;0,1,0)+IF(AK52&gt;0,1,0)+IF(AO52&gt;0,1,0)+IF(AS52&gt;0,1,0)+IF(AW52&gt;0,1,0)+IF(BA52&gt;0,1,0)+IF(BE52,1,0)</f>
        <v>4</v>
      </c>
      <c r="H52" s="28">
        <f>E52/G52</f>
        <v>67.2655401909934</v>
      </c>
      <c r="I52" s="38">
        <f>(1000/(J52/K52)+J52/7)*0.7469</f>
        <v>51.76715294373866</v>
      </c>
      <c r="J52" s="34">
        <v>88.16</v>
      </c>
      <c r="K52" s="40">
        <v>5</v>
      </c>
      <c r="L52" s="28"/>
      <c r="M52" s="38">
        <f>(1000/(N52/O52)+N52/7)*0.7041</f>
        <v>72.159850616456</v>
      </c>
      <c r="N52" s="34">
        <v>64.31</v>
      </c>
      <c r="O52" s="40">
        <v>6</v>
      </c>
      <c r="P52" s="28"/>
      <c r="Q52" s="38">
        <f>(1000/(R52/S52)+R52/7)*0.6153</f>
        <v>72.70376794388224</v>
      </c>
      <c r="R52" s="34">
        <v>54.35</v>
      </c>
      <c r="S52" s="40">
        <v>6</v>
      </c>
      <c r="U52" s="38">
        <f>(1000/(V52/W52)+V52/7)*0.6492</f>
        <v>72.43138925989673</v>
      </c>
      <c r="V52" s="34">
        <v>58.1</v>
      </c>
      <c r="W52" s="40">
        <v>6</v>
      </c>
      <c r="Y52" s="38">
        <v>0</v>
      </c>
      <c r="Z52" s="34" t="s">
        <v>381</v>
      </c>
      <c r="AA52" s="40" t="s">
        <v>381</v>
      </c>
      <c r="AC52" s="38">
        <v>0</v>
      </c>
      <c r="AD52" s="34" t="s">
        <v>381</v>
      </c>
      <c r="AE52" s="40" t="s">
        <v>381</v>
      </c>
      <c r="AG52" s="38">
        <v>0</v>
      </c>
      <c r="AH52" s="34" t="s">
        <v>381</v>
      </c>
      <c r="AI52" s="40" t="s">
        <v>381</v>
      </c>
      <c r="AK52" s="38">
        <v>0</v>
      </c>
      <c r="AL52" s="34" t="s">
        <v>381</v>
      </c>
      <c r="AM52" s="40" t="s">
        <v>381</v>
      </c>
      <c r="AO52" s="38">
        <v>0</v>
      </c>
      <c r="AP52" s="34" t="s">
        <v>381</v>
      </c>
      <c r="AQ52" s="40" t="s">
        <v>381</v>
      </c>
      <c r="AS52" s="38">
        <v>0</v>
      </c>
      <c r="AT52" s="34" t="s">
        <v>381</v>
      </c>
      <c r="AU52" s="40" t="s">
        <v>381</v>
      </c>
      <c r="AW52" s="28"/>
      <c r="AX52" s="34"/>
      <c r="AY52" s="35"/>
      <c r="BA52" s="28"/>
      <c r="BB52" s="34"/>
      <c r="BC52" s="35"/>
      <c r="BE52" s="28"/>
      <c r="BF52" s="34"/>
      <c r="BG52" s="35"/>
      <c r="BH52" s="28"/>
    </row>
    <row r="53" spans="1:60" s="44" customFormat="1" ht="12.75">
      <c r="A53" s="49" t="s">
        <v>164</v>
      </c>
      <c r="B53" s="33" t="s">
        <v>151</v>
      </c>
      <c r="C53" s="27" t="s">
        <v>152</v>
      </c>
      <c r="D53" s="27" t="s">
        <v>114</v>
      </c>
      <c r="E53" s="36">
        <f>F53*(I53+M53+Q53+U53+Y53+AC53+AG53+AK53+AO53+AS53+AW53+BA53+BE53)</f>
        <v>266.44170452291183</v>
      </c>
      <c r="F53" s="34">
        <f>IF(D53="MDR",1.3,0)+IF(D53="D12",1.23,0)+IF(D53="D14",1.17,0)+IF(D53="D16",1.12,0)+IF(D53="D19",1.07,0)+IF(D53="D20",1.04,0)+IF(D53="D35",1.1,0)+IF(D53="D50",1.17,0)+IF(D53="M12",1.18,0)+IF(D53="M14",1.12,0)+IF(D53="M16",1.07,0)+IF(D53="M19",1.03,0)+IF(D53="M20",1,0)+IF(D53="M40",1.05,0)+IF(D53="M50",1.1,0)+IF(D53="D60",1.25,0)+IF(D53="M70",1.21,0)</f>
        <v>1.17</v>
      </c>
      <c r="G53" s="35">
        <f>IF(I53&gt;0,1,0)+IF(M53&gt;0,1,0)+IF(Q53&gt;0,1,0)+IF(U53&gt;0,1,0)+IF(Y53&gt;0,1,0)+IF(AC53&gt;0,1,0)+IF(AG53&gt;0,1,0)+IF(AK53&gt;0,1,0)+IF(AO53&gt;0,1,0)+IF(AS53&gt;0,1,0)+IF(AW53&gt;0,1,0)+IF(BA53&gt;0,1,0)+IF(BE53,1,0)</f>
        <v>5</v>
      </c>
      <c r="H53" s="28">
        <f>E53/G53</f>
        <v>53.28834090458237</v>
      </c>
      <c r="I53" s="38">
        <v>0</v>
      </c>
      <c r="J53" s="34" t="s">
        <v>381</v>
      </c>
      <c r="K53" s="40" t="s">
        <v>381</v>
      </c>
      <c r="L53" s="35"/>
      <c r="M53" s="38">
        <v>0</v>
      </c>
      <c r="N53" s="34" t="s">
        <v>381</v>
      </c>
      <c r="O53" s="40" t="s">
        <v>381</v>
      </c>
      <c r="P53" s="35"/>
      <c r="Q53" s="38">
        <v>0</v>
      </c>
      <c r="R53" s="34" t="s">
        <v>381</v>
      </c>
      <c r="S53" s="40" t="s">
        <v>381</v>
      </c>
      <c r="U53" s="38">
        <v>0</v>
      </c>
      <c r="V53" s="34" t="s">
        <v>381</v>
      </c>
      <c r="W53" s="40" t="s">
        <v>381</v>
      </c>
      <c r="Y53" s="38">
        <f>(1000/(Z53/AA53)+Z53/7)*0.5863</f>
        <v>39.9863485774166</v>
      </c>
      <c r="Z53" s="34">
        <v>68.47</v>
      </c>
      <c r="AA53" s="40">
        <v>4</v>
      </c>
      <c r="AC53" s="38">
        <f>(1000/(AD53/AE53)+AD53/7)*0.80365</f>
        <v>56.69315941004482</v>
      </c>
      <c r="AD53" s="34">
        <v>65.35</v>
      </c>
      <c r="AE53" s="40">
        <v>4</v>
      </c>
      <c r="AG53" s="38">
        <f>(1000/(AH53/AI53)+AH53/7)*0.3404</f>
        <v>48.07043052384164</v>
      </c>
      <c r="AH53" s="34">
        <v>44.49</v>
      </c>
      <c r="AI53" s="40">
        <v>6</v>
      </c>
      <c r="AK53" s="38">
        <f>(1000/(AL53/AM53)+AL53/7)*0.2098</f>
        <v>47.32487745769382</v>
      </c>
      <c r="AL53" s="34">
        <v>36.3</v>
      </c>
      <c r="AM53" s="40">
        <v>8</v>
      </c>
      <c r="AO53" s="38">
        <f>(1000/(AP53/AQ53)+AP53/7)*0.5901</f>
        <v>35.65313661468848</v>
      </c>
      <c r="AP53" s="34">
        <v>57.46</v>
      </c>
      <c r="AQ53" s="40">
        <v>3</v>
      </c>
      <c r="AS53" s="38">
        <v>0</v>
      </c>
      <c r="AT53" s="34" t="s">
        <v>381</v>
      </c>
      <c r="AU53" s="40" t="s">
        <v>381</v>
      </c>
      <c r="AW53" s="28"/>
      <c r="AX53" s="34"/>
      <c r="AY53" s="35"/>
      <c r="BA53" s="28"/>
      <c r="BB53" s="34"/>
      <c r="BC53" s="35"/>
      <c r="BE53" s="28"/>
      <c r="BF53" s="34"/>
      <c r="BG53" s="35"/>
      <c r="BH53" s="28"/>
    </row>
    <row r="54" spans="1:60" s="44" customFormat="1" ht="12.75">
      <c r="A54" s="49" t="s">
        <v>296</v>
      </c>
      <c r="B54" s="33" t="s">
        <v>108</v>
      </c>
      <c r="C54" s="27" t="s">
        <v>109</v>
      </c>
      <c r="D54" s="27" t="s">
        <v>10</v>
      </c>
      <c r="E54" s="36">
        <f>F54*(I54+M54+Q54+U54+Y54+AC54+AG54+AK54+AO54+AS54+AW54+BA54+BE54)</f>
        <v>261.8282335890819</v>
      </c>
      <c r="F54" s="34">
        <f>IF(D54="MDR",1.3,0)+IF(D54="D12",1.23,0)+IF(D54="D14",1.17,0)+IF(D54="D16",1.12,0)+IF(D54="D19",1.07,0)+IF(D54="D20",1.04,0)+IF(D54="D35",1.1,0)+IF(D54="D50",1.17,0)+IF(D54="M12",1.18,0)+IF(D54="M14",1.12,0)+IF(D54="M16",1.07,0)+IF(D54="M19",1.03,0)+IF(D54="M20",1,0)+IF(D54="M40",1.05,0)+IF(D54="M50",1.1,0)+IF(D54="D60",1.25,0)+IF(D54="M70",1.21,0)</f>
        <v>1.05</v>
      </c>
      <c r="G54" s="35">
        <f>IF(I54&gt;0,1,0)+IF(M54&gt;0,1,0)+IF(Q54&gt;0,1,0)+IF(U54&gt;0,1,0)+IF(Y54&gt;0,1,0)+IF(AC54&gt;0,1,0)+IF(AG54&gt;0,1,0)+IF(AK54&gt;0,1,0)+IF(AO54&gt;0,1,0)+IF(AS54&gt;0,1,0)+IF(AW54&gt;0,1,0)+IF(BA54&gt;0,1,0)+IF(BE54,1,0)</f>
        <v>4</v>
      </c>
      <c r="H54" s="28">
        <f>E54/G54</f>
        <v>65.45705839727047</v>
      </c>
      <c r="I54" s="38">
        <f>AVERAGE(Q54,U54)</f>
        <v>62.34005561644807</v>
      </c>
      <c r="J54" s="34" t="s">
        <v>514</v>
      </c>
      <c r="K54" s="40" t="s">
        <v>381</v>
      </c>
      <c r="L54" s="28"/>
      <c r="M54" s="38">
        <f>I54</f>
        <v>62.34005561644807</v>
      </c>
      <c r="N54" s="34" t="s">
        <v>514</v>
      </c>
      <c r="O54" s="40" t="s">
        <v>514</v>
      </c>
      <c r="P54" s="28"/>
      <c r="Q54" s="38">
        <f>(1000/(R54/S54)+R54/7)*0.6153</f>
        <v>50.408211483870964</v>
      </c>
      <c r="R54" s="34">
        <v>69.44</v>
      </c>
      <c r="S54" s="40">
        <v>5</v>
      </c>
      <c r="U54" s="38">
        <f>(1000/(V54/W54)+V54/7)*0.6492</f>
        <v>74.27189974902517</v>
      </c>
      <c r="V54" s="34">
        <v>56.42</v>
      </c>
      <c r="W54" s="40">
        <v>6</v>
      </c>
      <c r="Y54" s="38">
        <v>0</v>
      </c>
      <c r="Z54" s="34" t="s">
        <v>381</v>
      </c>
      <c r="AA54" s="40" t="s">
        <v>381</v>
      </c>
      <c r="AC54" s="38">
        <v>0</v>
      </c>
      <c r="AD54" s="34" t="s">
        <v>381</v>
      </c>
      <c r="AE54" s="40" t="s">
        <v>381</v>
      </c>
      <c r="AG54" s="38">
        <v>0</v>
      </c>
      <c r="AH54" s="34" t="s">
        <v>381</v>
      </c>
      <c r="AI54" s="40" t="s">
        <v>381</v>
      </c>
      <c r="AK54" s="38">
        <v>0</v>
      </c>
      <c r="AL54" s="34" t="s">
        <v>381</v>
      </c>
      <c r="AM54" s="40" t="s">
        <v>381</v>
      </c>
      <c r="AO54" s="38">
        <v>0</v>
      </c>
      <c r="AP54" s="34" t="s">
        <v>381</v>
      </c>
      <c r="AQ54" s="40" t="s">
        <v>381</v>
      </c>
      <c r="AS54" s="38">
        <v>0</v>
      </c>
      <c r="AT54" s="34" t="s">
        <v>381</v>
      </c>
      <c r="AU54" s="40" t="s">
        <v>381</v>
      </c>
      <c r="AW54" s="28"/>
      <c r="AX54" s="34"/>
      <c r="AY54" s="35"/>
      <c r="BA54" s="28"/>
      <c r="BB54" s="34"/>
      <c r="BC54" s="35"/>
      <c r="BE54" s="28"/>
      <c r="BF54" s="34"/>
      <c r="BG54" s="35"/>
      <c r="BH54" s="28"/>
    </row>
    <row r="55" spans="1:60" s="44" customFormat="1" ht="12.75">
      <c r="A55" s="49" t="s">
        <v>169</v>
      </c>
      <c r="B55" s="33" t="s">
        <v>370</v>
      </c>
      <c r="C55" s="51" t="s">
        <v>372</v>
      </c>
      <c r="D55" s="27" t="s">
        <v>107</v>
      </c>
      <c r="E55" s="36">
        <f>F55*(I55+M55+Q55+U55+Y55+AC55+AG55+AK55+AO55+AS55+AW55+BA55+BE55)</f>
        <v>258.85849021279444</v>
      </c>
      <c r="F55" s="34">
        <f>IF(D55="MDR",1.3,0)+IF(D55="D12",1.23,0)+IF(D55="D14",1.17,0)+IF(D55="D16",1.12,0)+IF(D55="D19",1.07,0)+IF(D55="D20",1.04,0)+IF(D55="D35",1.1,0)+IF(D55="D50",1.17,0)+IF(D55="M12",1.18,0)+IF(D55="M14",1.12,0)+IF(D55="M16",1.07,0)+IF(D55="M19",1.03,0)+IF(D55="M20",1,0)+IF(D55="M40",1.05,0)+IF(D55="M50",1.1,0)+IF(D55="D60",1.25,0)+IF(D55="M70",1.21,0)</f>
        <v>1</v>
      </c>
      <c r="G55" s="35">
        <f>IF(I55&gt;0,1,0)+IF(M55&gt;0,1,0)+IF(Q55&gt;0,1,0)+IF(U55&gt;0,1,0)+IF(Y55&gt;0,1,0)+IF(AC55&gt;0,1,0)+IF(AG55&gt;0,1,0)+IF(AK55&gt;0,1,0)+IF(AO55&gt;0,1,0)+IF(AS55&gt;0,1,0)+IF(AW55&gt;0,1,0)+IF(BA55&gt;0,1,0)+IF(BE55,1,0)</f>
        <v>3</v>
      </c>
      <c r="H55" s="28">
        <f>E55/G55</f>
        <v>86.28616340426481</v>
      </c>
      <c r="I55" s="38">
        <v>0</v>
      </c>
      <c r="J55" s="34" t="s">
        <v>381</v>
      </c>
      <c r="K55" s="40" t="s">
        <v>381</v>
      </c>
      <c r="L55" s="28"/>
      <c r="M55" s="38">
        <v>0</v>
      </c>
      <c r="N55" s="34" t="s">
        <v>381</v>
      </c>
      <c r="O55" s="40" t="s">
        <v>381</v>
      </c>
      <c r="P55" s="28"/>
      <c r="Q55" s="38">
        <f>(1000/(R55/S55)+R55/7)*0.6153</f>
        <v>76.18866358078189</v>
      </c>
      <c r="R55" s="34">
        <v>42.46</v>
      </c>
      <c r="S55" s="40">
        <v>5</v>
      </c>
      <c r="U55" s="38">
        <v>0</v>
      </c>
      <c r="V55" s="34" t="s">
        <v>381</v>
      </c>
      <c r="W55" s="40" t="s">
        <v>381</v>
      </c>
      <c r="Y55" s="38">
        <f>(1000/(Z55/AA55)+Z55/7)*0.5863</f>
        <v>100.00122292455504</v>
      </c>
      <c r="Z55" s="34">
        <v>36.28</v>
      </c>
      <c r="AA55" s="40">
        <v>6</v>
      </c>
      <c r="AC55" s="38">
        <f>(1000/(AD55/AE55)+AD55/7)*0.80365</f>
        <v>82.66860370745749</v>
      </c>
      <c r="AD55" s="34">
        <v>64.02</v>
      </c>
      <c r="AE55" s="40">
        <v>6</v>
      </c>
      <c r="AG55" s="38">
        <v>0</v>
      </c>
      <c r="AH55" s="34" t="s">
        <v>381</v>
      </c>
      <c r="AI55" s="40" t="s">
        <v>381</v>
      </c>
      <c r="AK55" s="38">
        <v>0</v>
      </c>
      <c r="AL55" s="34" t="s">
        <v>381</v>
      </c>
      <c r="AM55" s="40" t="s">
        <v>381</v>
      </c>
      <c r="AO55" s="38">
        <v>0</v>
      </c>
      <c r="AP55" s="34" t="s">
        <v>381</v>
      </c>
      <c r="AQ55" s="40" t="s">
        <v>381</v>
      </c>
      <c r="AS55" s="38">
        <v>0</v>
      </c>
      <c r="AT55" s="34" t="s">
        <v>381</v>
      </c>
      <c r="AU55" s="40" t="s">
        <v>381</v>
      </c>
      <c r="AV55" s="29"/>
      <c r="AW55" s="28"/>
      <c r="AX55" s="34"/>
      <c r="AY55" s="35"/>
      <c r="AZ55" s="29"/>
      <c r="BA55" s="28"/>
      <c r="BB55" s="34"/>
      <c r="BC55" s="35"/>
      <c r="BD55" s="29"/>
      <c r="BE55" s="28"/>
      <c r="BF55" s="34"/>
      <c r="BG55" s="35"/>
      <c r="BH55" s="33"/>
    </row>
    <row r="56" spans="1:60" s="44" customFormat="1" ht="12.75">
      <c r="A56" s="49" t="s">
        <v>172</v>
      </c>
      <c r="B56" s="33" t="s">
        <v>13</v>
      </c>
      <c r="C56" s="27" t="s">
        <v>14</v>
      </c>
      <c r="D56" s="27" t="s">
        <v>10</v>
      </c>
      <c r="E56" s="36">
        <f>F56*(I56+M56+Q56+U56+Y56+AC56+AG56+AK56+AO56+AS56+AW56+BA56+BE56)</f>
        <v>255.42793476713678</v>
      </c>
      <c r="F56" s="34">
        <f>IF(D56="MDR",1.3,0)+IF(D56="D12",1.23,0)+IF(D56="D14",1.17,0)+IF(D56="D16",1.12,0)+IF(D56="D19",1.07,0)+IF(D56="D20",1.04,0)+IF(D56="D35",1.1,0)+IF(D56="D50",1.17,0)+IF(D56="M12",1.18,0)+IF(D56="M14",1.12,0)+IF(D56="M16",1.07,0)+IF(D56="M19",1.03,0)+IF(D56="M20",1,0)+IF(D56="M40",1.05,0)+IF(D56="M50",1.1,0)+IF(D56="D60",1.25,0)+IF(D56="M70",1.21,0)</f>
        <v>1.05</v>
      </c>
      <c r="G56" s="35">
        <f>IF(I56&gt;0,1,0)+IF(M56&gt;0,1,0)+IF(Q56&gt;0,1,0)+IF(U56&gt;0,1,0)+IF(Y56&gt;0,1,0)+IF(AC56&gt;0,1,0)+IF(AG56&gt;0,1,0)+IF(AK56&gt;0,1,0)+IF(AO56&gt;0,1,0)+IF(AS56&gt;0,1,0)+IF(AW56&gt;0,1,0)+IF(BA56&gt;0,1,0)+IF(BE56,1,0)</f>
        <v>3</v>
      </c>
      <c r="H56" s="28">
        <f>E56/G56</f>
        <v>85.14264492237892</v>
      </c>
      <c r="I56" s="38">
        <v>0</v>
      </c>
      <c r="J56" s="34" t="s">
        <v>381</v>
      </c>
      <c r="K56" s="40" t="s">
        <v>381</v>
      </c>
      <c r="L56" s="35"/>
      <c r="M56" s="38">
        <v>0</v>
      </c>
      <c r="N56" s="34" t="s">
        <v>381</v>
      </c>
      <c r="O56" s="40" t="s">
        <v>381</v>
      </c>
      <c r="P56" s="28"/>
      <c r="Q56" s="38">
        <f>(1000/(R56/S56)+R56/7)*0.6153</f>
        <v>87.03356469241162</v>
      </c>
      <c r="R56" s="34">
        <v>44.41</v>
      </c>
      <c r="S56" s="40">
        <v>6</v>
      </c>
      <c r="U56" s="38">
        <f>(1000/(V56/W56)+V56/7)*0.6492</f>
        <v>70.04303028004253</v>
      </c>
      <c r="V56" s="34">
        <v>60.45</v>
      </c>
      <c r="W56" s="40">
        <v>6</v>
      </c>
      <c r="Y56" s="38">
        <v>0</v>
      </c>
      <c r="Z56" s="34" t="s">
        <v>381</v>
      </c>
      <c r="AA56" s="40" t="s">
        <v>381</v>
      </c>
      <c r="AC56" s="38">
        <v>0</v>
      </c>
      <c r="AD56" s="34" t="s">
        <v>381</v>
      </c>
      <c r="AE56" s="40" t="s">
        <v>381</v>
      </c>
      <c r="AG56" s="38">
        <v>0</v>
      </c>
      <c r="AH56" s="34" t="s">
        <v>381</v>
      </c>
      <c r="AI56" s="40" t="s">
        <v>381</v>
      </c>
      <c r="AK56" s="38">
        <v>0</v>
      </c>
      <c r="AL56" s="34" t="s">
        <v>381</v>
      </c>
      <c r="AM56" s="40" t="s">
        <v>381</v>
      </c>
      <c r="AO56" s="38">
        <f>(1000/(AP56/AQ56)+AP56/7)*0.5901</f>
        <v>86.18810480577136</v>
      </c>
      <c r="AP56" s="34">
        <v>90.1</v>
      </c>
      <c r="AQ56" s="40">
        <v>12</v>
      </c>
      <c r="AS56" s="38">
        <v>0</v>
      </c>
      <c r="AT56" s="34" t="s">
        <v>381</v>
      </c>
      <c r="AU56" s="40" t="s">
        <v>381</v>
      </c>
      <c r="AV56" s="29"/>
      <c r="AW56" s="28"/>
      <c r="AX56" s="34"/>
      <c r="AY56" s="35"/>
      <c r="AZ56" s="29"/>
      <c r="BA56" s="28"/>
      <c r="BB56" s="34"/>
      <c r="BC56" s="35"/>
      <c r="BD56" s="29"/>
      <c r="BE56" s="28"/>
      <c r="BF56" s="34"/>
      <c r="BG56" s="35"/>
      <c r="BH56" s="33"/>
    </row>
    <row r="57" spans="1:60" s="44" customFormat="1" ht="12.75">
      <c r="A57" s="49" t="s">
        <v>175</v>
      </c>
      <c r="B57" s="162" t="s">
        <v>477</v>
      </c>
      <c r="C57" s="163" t="s">
        <v>478</v>
      </c>
      <c r="D57" s="164" t="s">
        <v>64</v>
      </c>
      <c r="E57" s="165">
        <f>F57*(I57+M57+Q57+U57+Y57+AC57+AG57+AK57+AO57+AS57+AW57+BA57+BE57)</f>
        <v>253.03059063996298</v>
      </c>
      <c r="F57" s="166">
        <f>IF(D57="MDR",1.3,0)+IF(D57="D12",1.23,0)+IF(D57="D14",1.17,0)+IF(D57="D16",1.12,0)+IF(D57="D19",1.07,0)+IF(D57="D20",1.04,0)+IF(D57="D35",1.1,0)+IF(D57="D50",1.17,0)+IF(D57="M12",1.18,0)+IF(D57="M14",1.12,0)+IF(D57="M16",1.07,0)+IF(D57="M19",1.03,0)+IF(D57="M20",1,0)+IF(D57="M40",1.05,0)+IF(D57="M50",1.1,0)+IF(D57="D60",1.25,0)+IF(D57="M70",1.21,0)</f>
        <v>1.17</v>
      </c>
      <c r="G57" s="167">
        <f>IF(I57&gt;0,1,0)+IF(M57&gt;0,1,0)+IF(Q57&gt;0,1,0)+IF(U57&gt;0,1,0)+IF(Y57&gt;0,1,0)+IF(AC57&gt;0,1,0)+IF(AG57&gt;0,1,0)+IF(AK57&gt;0,1,0)+IF(AO57&gt;0,1,0)+IF(AS57&gt;0,1,0)+IF(AW57&gt;0,1,0)+IF(BA57&gt;0,1,0)+IF(BE57,1,0)</f>
        <v>4</v>
      </c>
      <c r="H57" s="168">
        <f>E57/G57</f>
        <v>63.257647659990745</v>
      </c>
      <c r="I57" s="169">
        <v>0</v>
      </c>
      <c r="J57" s="166" t="s">
        <v>381</v>
      </c>
      <c r="K57" s="170" t="s">
        <v>381</v>
      </c>
      <c r="L57" s="168"/>
      <c r="M57" s="169">
        <v>0</v>
      </c>
      <c r="N57" s="166" t="s">
        <v>381</v>
      </c>
      <c r="O57" s="170" t="s">
        <v>381</v>
      </c>
      <c r="P57" s="171"/>
      <c r="Q57" s="169">
        <v>0</v>
      </c>
      <c r="R57" s="166" t="s">
        <v>381</v>
      </c>
      <c r="S57" s="170" t="s">
        <v>381</v>
      </c>
      <c r="T57" s="168"/>
      <c r="U57" s="169">
        <v>0</v>
      </c>
      <c r="V57" s="166" t="s">
        <v>381</v>
      </c>
      <c r="W57" s="170" t="s">
        <v>381</v>
      </c>
      <c r="X57" s="171"/>
      <c r="Y57" s="169">
        <f>(1000/(Z57/AA57)+Z57/7)*0.5863</f>
        <v>42.78387616550384</v>
      </c>
      <c r="Z57" s="166">
        <v>62.45</v>
      </c>
      <c r="AA57" s="170">
        <v>4</v>
      </c>
      <c r="AB57" s="171"/>
      <c r="AC57" s="169">
        <f>(1000/(AD57/AE57)+AD57/7)*0.80365</f>
        <v>54.387285591819044</v>
      </c>
      <c r="AD57" s="166">
        <v>69.22</v>
      </c>
      <c r="AE57" s="170">
        <v>4</v>
      </c>
      <c r="AF57" s="171"/>
      <c r="AG57" s="169">
        <f>(1000/(AH57/AI57)+AH57/7)*0.3404</f>
        <v>64.50514262559632</v>
      </c>
      <c r="AH57" s="166">
        <v>38.03</v>
      </c>
      <c r="AI57" s="170">
        <v>7</v>
      </c>
      <c r="AJ57" s="172"/>
      <c r="AK57" s="169">
        <f>(1000/(AL57/AM57)+AL57/7)*0.2098</f>
        <v>54.58915770251924</v>
      </c>
      <c r="AL57" s="166">
        <v>47.35</v>
      </c>
      <c r="AM57" s="170">
        <v>12</v>
      </c>
      <c r="AN57" s="172"/>
      <c r="AO57" s="169">
        <v>0</v>
      </c>
      <c r="AP57" s="166" t="s">
        <v>381</v>
      </c>
      <c r="AQ57" s="170" t="s">
        <v>381</v>
      </c>
      <c r="AR57" s="171"/>
      <c r="AS57" s="169">
        <v>0</v>
      </c>
      <c r="AT57" s="166" t="s">
        <v>381</v>
      </c>
      <c r="AU57" s="170" t="s">
        <v>381</v>
      </c>
      <c r="AW57" s="28"/>
      <c r="AX57" s="34"/>
      <c r="AY57" s="35"/>
      <c r="BA57" s="28"/>
      <c r="BB57" s="34"/>
      <c r="BC57" s="35"/>
      <c r="BE57" s="28"/>
      <c r="BF57" s="34"/>
      <c r="BG57" s="35"/>
      <c r="BH57" s="28"/>
    </row>
    <row r="58" spans="1:60" s="44" customFormat="1" ht="12.75">
      <c r="A58" s="49" t="s">
        <v>177</v>
      </c>
      <c r="B58" s="33" t="s">
        <v>181</v>
      </c>
      <c r="C58" s="27" t="s">
        <v>182</v>
      </c>
      <c r="D58" s="27" t="s">
        <v>26</v>
      </c>
      <c r="E58" s="36">
        <f>F58*(I58+M58+Q58+U58+Y58+AC58+AG58+AK58+AO58+AS58+AW58+BA58+BE58)</f>
        <v>231.09029850372474</v>
      </c>
      <c r="F58" s="34">
        <f>IF(D58="MDR",1.3,0)+IF(D58="D12",1.23,0)+IF(D58="D14",1.17,0)+IF(D58="D16",1.12,0)+IF(D58="D19",1.07,0)+IF(D58="D20",1.04,0)+IF(D58="D35",1.1,0)+IF(D58="D50",1.17,0)+IF(D58="M12",1.18,0)+IF(D58="M14",1.12,0)+IF(D58="M16",1.07,0)+IF(D58="M19",1.03,0)+IF(D58="M20",1,0)+IF(D58="M40",1.05,0)+IF(D58="M50",1.1,0)+IF(D58="D60",1.25,0)+IF(D58="M70",1.21,0)</f>
        <v>1.1</v>
      </c>
      <c r="G58" s="35">
        <f>IF(I58&gt;0,1,0)+IF(M58&gt;0,1,0)+IF(Q58&gt;0,1,0)+IF(U58&gt;0,1,0)+IF(Y58&gt;0,1,0)+IF(AC58&gt;0,1,0)+IF(AG58&gt;0,1,0)+IF(AK58&gt;0,1,0)+IF(AO58&gt;0,1,0)+IF(AS58&gt;0,1,0)+IF(AW58&gt;0,1,0)+IF(BA58&gt;0,1,0)+IF(BE58,1,0)</f>
        <v>4</v>
      </c>
      <c r="H58" s="28">
        <f>E58/G58</f>
        <v>57.772574625931185</v>
      </c>
      <c r="I58" s="38">
        <v>0</v>
      </c>
      <c r="J58" s="34" t="s">
        <v>381</v>
      </c>
      <c r="K58" s="40" t="s">
        <v>381</v>
      </c>
      <c r="L58" s="28"/>
      <c r="M58" s="38">
        <v>0</v>
      </c>
      <c r="N58" s="34" t="s">
        <v>381</v>
      </c>
      <c r="O58" s="40" t="s">
        <v>381</v>
      </c>
      <c r="P58" s="35"/>
      <c r="Q58" s="38">
        <f>AVERAGE(Y58,AC58)</f>
        <v>52.520522387210164</v>
      </c>
      <c r="R58" s="34" t="s">
        <v>514</v>
      </c>
      <c r="S58" s="40" t="s">
        <v>514</v>
      </c>
      <c r="U58" s="38">
        <f>Q58</f>
        <v>52.520522387210164</v>
      </c>
      <c r="V58" s="34" t="s">
        <v>514</v>
      </c>
      <c r="W58" s="40" t="s">
        <v>514</v>
      </c>
      <c r="Y58" s="38">
        <f>(1000/(Z58/AA58)+Z58/7)*0.5863</f>
        <v>47.172625829046176</v>
      </c>
      <c r="Z58" s="34">
        <v>88.47</v>
      </c>
      <c r="AA58" s="40">
        <v>6</v>
      </c>
      <c r="AC58" s="38">
        <f>(1000/(AD58/AE58)+AD58/7)*0.80365</f>
        <v>57.86841894537416</v>
      </c>
      <c r="AD58" s="34">
        <v>105.34</v>
      </c>
      <c r="AE58" s="40">
        <v>6</v>
      </c>
      <c r="AG58" s="38">
        <v>0</v>
      </c>
      <c r="AH58" s="34" t="s">
        <v>381</v>
      </c>
      <c r="AI58" s="40" t="s">
        <v>381</v>
      </c>
      <c r="AK58" s="38">
        <v>0</v>
      </c>
      <c r="AL58" s="34" t="s">
        <v>381</v>
      </c>
      <c r="AM58" s="40" t="s">
        <v>381</v>
      </c>
      <c r="AO58" s="38">
        <v>0</v>
      </c>
      <c r="AP58" s="34" t="s">
        <v>514</v>
      </c>
      <c r="AQ58" s="40" t="s">
        <v>514</v>
      </c>
      <c r="AS58" s="38">
        <v>0</v>
      </c>
      <c r="AT58" s="34" t="s">
        <v>514</v>
      </c>
      <c r="AU58" s="40" t="s">
        <v>514</v>
      </c>
      <c r="AV58" s="29"/>
      <c r="AW58" s="28"/>
      <c r="AX58" s="34"/>
      <c r="AY58" s="35"/>
      <c r="AZ58" s="29"/>
      <c r="BA58" s="28"/>
      <c r="BB58" s="34"/>
      <c r="BC58" s="35"/>
      <c r="BD58" s="29"/>
      <c r="BE58" s="28"/>
      <c r="BF58" s="34"/>
      <c r="BG58" s="35"/>
      <c r="BH58" s="33"/>
    </row>
    <row r="59" spans="1:60" s="44" customFormat="1" ht="12.75">
      <c r="A59" s="49" t="s">
        <v>180</v>
      </c>
      <c r="B59" s="162" t="s">
        <v>405</v>
      </c>
      <c r="C59" s="163" t="s">
        <v>408</v>
      </c>
      <c r="D59" s="164" t="s">
        <v>107</v>
      </c>
      <c r="E59" s="165">
        <f>F59*(I59+M59+Q59+U59+Y59+AC59+AG59+AK59+AO59+AS59+AW59+BA59+BE59)</f>
        <v>229.3397111147262</v>
      </c>
      <c r="F59" s="166">
        <f>IF(D59="MDR",1.3,0)+IF(D59="D12",1.23,0)+IF(D59="D14",1.17,0)+IF(D59="D16",1.12,0)+IF(D59="D19",1.07,0)+IF(D59="D20",1.04,0)+IF(D59="D35",1.1,0)+IF(D59="D50",1.17,0)+IF(D59="M12",1.18,0)+IF(D59="M14",1.12,0)+IF(D59="M16",1.07,0)+IF(D59="M19",1.03,0)+IF(D59="M20",1,0)+IF(D59="M40",1.05,0)+IF(D59="M50",1.1,0)+IF(D59="D60",1.25,0)+IF(D59="M70",1.21,0)</f>
        <v>1</v>
      </c>
      <c r="G59" s="167">
        <f>IF(I59&gt;0,1,0)+IF(M59&gt;0,1,0)+IF(Q59&gt;0,1,0)+IF(U59&gt;0,1,0)+IF(Y59&gt;0,1,0)+IF(AC59&gt;0,1,0)+IF(AG59&gt;0,1,0)+IF(AK59&gt;0,1,0)+IF(AO59&gt;0,1,0)+IF(AS59&gt;0,1,0)+IF(AW59&gt;0,1,0)+IF(BA59&gt;0,1,0)+IF(BE59,1,0)</f>
        <v>3</v>
      </c>
      <c r="H59" s="168">
        <f>E59/G59</f>
        <v>76.4465703715754</v>
      </c>
      <c r="I59" s="169">
        <f>(1000/(J59/K59)+J59/7)*0.7469</f>
        <v>76.30305014126394</v>
      </c>
      <c r="J59" s="166">
        <v>64.56</v>
      </c>
      <c r="K59" s="170">
        <v>6</v>
      </c>
      <c r="L59" s="171"/>
      <c r="M59" s="169">
        <f>(1000/(N59/O59)+N59/7)*0.7041</f>
        <v>73.20195385171789</v>
      </c>
      <c r="N59" s="166">
        <v>63.2</v>
      </c>
      <c r="O59" s="170">
        <v>6</v>
      </c>
      <c r="P59" s="171"/>
      <c r="Q59" s="169">
        <v>0</v>
      </c>
      <c r="R59" s="166" t="s">
        <v>381</v>
      </c>
      <c r="S59" s="170" t="s">
        <v>381</v>
      </c>
      <c r="T59" s="171"/>
      <c r="U59" s="169">
        <v>0</v>
      </c>
      <c r="V59" s="166" t="s">
        <v>381</v>
      </c>
      <c r="W59" s="170" t="s">
        <v>381</v>
      </c>
      <c r="X59" s="171"/>
      <c r="Y59" s="169">
        <v>0</v>
      </c>
      <c r="Z59" s="166" t="s">
        <v>381</v>
      </c>
      <c r="AA59" s="170" t="s">
        <v>381</v>
      </c>
      <c r="AB59" s="171"/>
      <c r="AC59" s="169">
        <v>0</v>
      </c>
      <c r="AD59" s="166" t="s">
        <v>381</v>
      </c>
      <c r="AE59" s="170" t="s">
        <v>381</v>
      </c>
      <c r="AF59" s="171"/>
      <c r="AG59" s="169">
        <v>0</v>
      </c>
      <c r="AH59" s="166" t="s">
        <v>381</v>
      </c>
      <c r="AI59" s="170" t="s">
        <v>381</v>
      </c>
      <c r="AJ59" s="171"/>
      <c r="AK59" s="169">
        <v>0</v>
      </c>
      <c r="AL59" s="166" t="s">
        <v>381</v>
      </c>
      <c r="AM59" s="170" t="s">
        <v>381</v>
      </c>
      <c r="AN59" s="171"/>
      <c r="AO59" s="169">
        <f>(1000/(AP59/AQ59)+AP59/7)*0.5901</f>
        <v>79.8347071217444</v>
      </c>
      <c r="AP59" s="166">
        <v>99.06</v>
      </c>
      <c r="AQ59" s="170">
        <v>12</v>
      </c>
      <c r="AR59" s="171"/>
      <c r="AS59" s="169">
        <v>0</v>
      </c>
      <c r="AT59" s="166" t="s">
        <v>381</v>
      </c>
      <c r="AU59" s="170" t="s">
        <v>381</v>
      </c>
      <c r="AW59" s="28"/>
      <c r="AX59" s="34"/>
      <c r="AY59" s="35"/>
      <c r="BA59" s="28"/>
      <c r="BB59" s="34"/>
      <c r="BC59" s="35"/>
      <c r="BE59" s="28"/>
      <c r="BF59" s="34"/>
      <c r="BG59" s="35"/>
      <c r="BH59" s="33"/>
    </row>
    <row r="60" spans="1:60" s="44" customFormat="1" ht="12.75">
      <c r="A60" s="49" t="s">
        <v>184</v>
      </c>
      <c r="B60" s="33" t="s">
        <v>475</v>
      </c>
      <c r="C60" s="27" t="s">
        <v>476</v>
      </c>
      <c r="D60" s="27" t="s">
        <v>63</v>
      </c>
      <c r="E60" s="36">
        <f>F60*(I60+M60+Q60+U60+Y60+AC60+AG60+AK60+AO60+AS60+AW60+BA60+BE60)</f>
        <v>224.56967058647058</v>
      </c>
      <c r="F60" s="34">
        <f>IF(D60="MDR",1.3,0)+IF(D60="D12",1.23,0)+IF(D60="D14",1.17,0)+IF(D60="D16",1.12,0)+IF(D60="D19",1.07,0)+IF(D60="D20",1.04,0)+IF(D60="D35",1.1,0)+IF(D60="D50",1.17,0)+IF(D60="M12",1.18,0)+IF(D60="M14",1.12,0)+IF(D60="M16",1.07,0)+IF(D60="M19",1.03,0)+IF(D60="M20",1,0)+IF(D60="M40",1.05,0)+IF(D60="M50",1.1,0)+IF(D60="D60",1.25,0)+IF(D60="M70",1.21,0)</f>
        <v>1.1</v>
      </c>
      <c r="G60" s="35">
        <f>IF(I60&gt;0,1,0)+IF(M60&gt;0,1,0)+IF(Q60&gt;0,1,0)+IF(U60&gt;0,1,0)+IF(Y60&gt;0,1,0)+IF(AC60&gt;0,1,0)+IF(AG60&gt;0,1,0)+IF(AK60&gt;0,1,0)+IF(AO60&gt;0,1,0)+IF(AS60&gt;0,1,0)+IF(AW60&gt;0,1,0)+IF(BA60&gt;0,1,0)+IF(BE60,1,0)</f>
        <v>5</v>
      </c>
      <c r="H60" s="28">
        <f>E60/G60</f>
        <v>44.91393411729412</v>
      </c>
      <c r="I60" s="38">
        <v>0</v>
      </c>
      <c r="J60" s="34" t="s">
        <v>381</v>
      </c>
      <c r="K60" s="40" t="s">
        <v>381</v>
      </c>
      <c r="L60" s="35"/>
      <c r="M60" s="38">
        <v>0</v>
      </c>
      <c r="N60" s="34" t="s">
        <v>381</v>
      </c>
      <c r="O60" s="40" t="s">
        <v>381</v>
      </c>
      <c r="P60" s="28"/>
      <c r="Q60" s="38">
        <v>0</v>
      </c>
      <c r="R60" s="34" t="s">
        <v>381</v>
      </c>
      <c r="S60" s="40" t="s">
        <v>381</v>
      </c>
      <c r="U60" s="38">
        <v>0</v>
      </c>
      <c r="V60" s="34" t="s">
        <v>381</v>
      </c>
      <c r="W60" s="40" t="s">
        <v>381</v>
      </c>
      <c r="Y60" s="38">
        <f>(1000/(Z60/AA60)+Z60/7)*0.5863</f>
        <v>44.11241028921201</v>
      </c>
      <c r="Z60" s="34">
        <v>78.01</v>
      </c>
      <c r="AA60" s="40">
        <v>5</v>
      </c>
      <c r="AC60" s="38">
        <f>(1000/(AD60/AE60)+AD60/7)*0.80365</f>
        <v>34.37624687509079</v>
      </c>
      <c r="AD60" s="34">
        <v>112.11</v>
      </c>
      <c r="AE60" s="40">
        <v>3</v>
      </c>
      <c r="AG60" s="38">
        <f>(1000/(AH60/AI60)+AH60/7)*0.3404</f>
        <v>39.895633050382145</v>
      </c>
      <c r="AH60" s="34">
        <v>75.14</v>
      </c>
      <c r="AI60" s="40">
        <v>8</v>
      </c>
      <c r="AK60" s="38">
        <f>(1000/(AL60/AM60)+AL60/7)*0.2098</f>
        <v>38.857520446665816</v>
      </c>
      <c r="AL60" s="34">
        <v>56.45</v>
      </c>
      <c r="AM60" s="40">
        <v>10</v>
      </c>
      <c r="AO60" s="38">
        <v>0</v>
      </c>
      <c r="AP60" s="34" t="s">
        <v>381</v>
      </c>
      <c r="AQ60" s="40" t="s">
        <v>381</v>
      </c>
      <c r="AS60" s="38">
        <f>(1000/(AT60/AU60)+AT60/7)*0.6328</f>
        <v>46.91243532634972</v>
      </c>
      <c r="AT60" s="34">
        <v>124.1</v>
      </c>
      <c r="AU60" s="40">
        <v>7</v>
      </c>
      <c r="AW60" s="28"/>
      <c r="AX60" s="34"/>
      <c r="AY60" s="35"/>
      <c r="BA60" s="28"/>
      <c r="BB60" s="34"/>
      <c r="BC60" s="35"/>
      <c r="BE60" s="28"/>
      <c r="BF60" s="34"/>
      <c r="BG60" s="35"/>
      <c r="BH60" s="28"/>
    </row>
    <row r="61" spans="1:60" s="44" customFormat="1" ht="12.75">
      <c r="A61" s="49" t="s">
        <v>187</v>
      </c>
      <c r="B61" s="33" t="s">
        <v>461</v>
      </c>
      <c r="C61" s="51" t="s">
        <v>462</v>
      </c>
      <c r="D61" s="27" t="s">
        <v>131</v>
      </c>
      <c r="E61" s="36">
        <f>F61*(I61+M61+Q61+U61+Y61+AC61+AG61+AK61+AO61+AS61+AW61+BA61+BE61)</f>
        <v>221.08819166488092</v>
      </c>
      <c r="F61" s="34">
        <f>IF(D61="MDR",1.3,0)+IF(D61="D12",1.23,0)+IF(D61="D14",1.17,0)+IF(D61="D16",1.12,0)+IF(D61="D19",1.07,0)+IF(D61="D20",1.04,0)+IF(D61="D35",1.1,0)+IF(D61="D50",1.17,0)+IF(D61="M12",1.18,0)+IF(D61="M14",1.12,0)+IF(D61="M16",1.07,0)+IF(D61="M19",1.03,0)+IF(D61="M20",1,0)+IF(D61="M40",1.05,0)+IF(D61="M50",1.1,0)+IF(D61="D60",1.25,0)+IF(D61="M70",1.21,0)</f>
        <v>1.04</v>
      </c>
      <c r="G61" s="35">
        <f>IF(I61&gt;0,1,0)+IF(M61&gt;0,1,0)+IF(Q61&gt;0,1,0)+IF(U61&gt;0,1,0)+IF(Y61&gt;0,1,0)+IF(AC61&gt;0,1,0)+IF(AG61&gt;0,1,0)+IF(AK61&gt;0,1,0)+IF(AO61&gt;0,1,0)+IF(AS61&gt;0,1,0)+IF(AW61&gt;0,1,0)+IF(BA61&gt;0,1,0)+IF(BE61,1,0)</f>
        <v>3</v>
      </c>
      <c r="H61" s="28">
        <f>E61/G61</f>
        <v>73.69606388829364</v>
      </c>
      <c r="I61" s="38">
        <v>0</v>
      </c>
      <c r="J61" s="34" t="s">
        <v>381</v>
      </c>
      <c r="K61" s="40" t="s">
        <v>381</v>
      </c>
      <c r="L61" s="35"/>
      <c r="M61" s="38">
        <v>0</v>
      </c>
      <c r="N61" s="34" t="s">
        <v>381</v>
      </c>
      <c r="O61" s="40" t="s">
        <v>381</v>
      </c>
      <c r="P61" s="29"/>
      <c r="Q61" s="38">
        <f>(1000/(R61/S61)+R61/7)*0.6153</f>
        <v>70.48992178238342</v>
      </c>
      <c r="R61" s="34">
        <v>46.32</v>
      </c>
      <c r="S61" s="40">
        <v>5</v>
      </c>
      <c r="T61" s="29"/>
      <c r="U61" s="38">
        <f>(1000/(V61/W61)+V61/7)*0.6492</f>
        <v>70.0927040387409</v>
      </c>
      <c r="V61" s="34">
        <v>49.56</v>
      </c>
      <c r="W61" s="40">
        <v>5</v>
      </c>
      <c r="Y61" s="38">
        <v>0</v>
      </c>
      <c r="Z61" s="34" t="s">
        <v>381</v>
      </c>
      <c r="AA61" s="40" t="s">
        <v>381</v>
      </c>
      <c r="AC61" s="38">
        <v>0</v>
      </c>
      <c r="AD61" s="34" t="s">
        <v>381</v>
      </c>
      <c r="AE61" s="40" t="s">
        <v>381</v>
      </c>
      <c r="AG61" s="38">
        <v>0</v>
      </c>
      <c r="AH61" s="34" t="s">
        <v>381</v>
      </c>
      <c r="AI61" s="40" t="s">
        <v>381</v>
      </c>
      <c r="AK61" s="38">
        <v>0</v>
      </c>
      <c r="AL61" s="34" t="s">
        <v>381</v>
      </c>
      <c r="AM61" s="40" t="s">
        <v>381</v>
      </c>
      <c r="AO61" s="38">
        <v>0</v>
      </c>
      <c r="AP61" s="34" t="s">
        <v>381</v>
      </c>
      <c r="AQ61" s="40" t="s">
        <v>381</v>
      </c>
      <c r="AS61" s="38">
        <f>(1000/(AT61/AU61)+AT61/7)*0.6328</f>
        <v>72.00217385664578</v>
      </c>
      <c r="AT61" s="30">
        <v>100.59</v>
      </c>
      <c r="AU61" s="137">
        <v>10</v>
      </c>
      <c r="AW61" s="28"/>
      <c r="AX61" s="34"/>
      <c r="AY61" s="35"/>
      <c r="BA61" s="28"/>
      <c r="BB61" s="34"/>
      <c r="BC61" s="35"/>
      <c r="BE61" s="28"/>
      <c r="BF61" s="34"/>
      <c r="BG61" s="35"/>
      <c r="BH61" s="28"/>
    </row>
    <row r="62" spans="1:60" s="44" customFormat="1" ht="12.75">
      <c r="A62" s="49" t="s">
        <v>190</v>
      </c>
      <c r="B62" s="33" t="s">
        <v>471</v>
      </c>
      <c r="C62" s="27" t="s">
        <v>472</v>
      </c>
      <c r="D62" s="27" t="s">
        <v>127</v>
      </c>
      <c r="E62" s="36">
        <f>F62*(I62+M62+Q62+U62+Y62+AC62+AG62+AK62+AO62+AS62+AW62+BA62+BE62)</f>
        <v>214.31808212197663</v>
      </c>
      <c r="F62" s="34">
        <f>IF(D62="MDR",1.3,0)+IF(D62="D12",1.23,0)+IF(D62="D14",1.17,0)+IF(D62="D16",1.12,0)+IF(D62="D19",1.07,0)+IF(D62="D20",1.04,0)+IF(D62="D35",1.1,0)+IF(D62="D50",1.17,0)+IF(D62="M12",1.18,0)+IF(D62="M14",1.12,0)+IF(D62="M16",1.07,0)+IF(D62="M19",1.03,0)+IF(D62="M20",1,0)+IF(D62="M40",1.05,0)+IF(D62="M50",1.1,0)+IF(D62="D60",1.25,0)+IF(D62="M70",1.21,0)</f>
        <v>1.07</v>
      </c>
      <c r="G62" s="35">
        <f>IF(I62&gt;0,1,0)+IF(M62&gt;0,1,0)+IF(Q62&gt;0,1,0)+IF(U62&gt;0,1,0)+IF(Y62&gt;0,1,0)+IF(AC62&gt;0,1,0)+IF(AG62&gt;0,1,0)+IF(AK62&gt;0,1,0)+IF(AO62&gt;0,1,0)+IF(AS62&gt;0,1,0)+IF(AW62&gt;0,1,0)+IF(BA62&gt;0,1,0)+IF(BE62,1,0)</f>
        <v>4</v>
      </c>
      <c r="H62" s="28">
        <f>E62/G62</f>
        <v>53.57952053049416</v>
      </c>
      <c r="I62" s="38">
        <v>0</v>
      </c>
      <c r="J62" s="34" t="s">
        <v>381</v>
      </c>
      <c r="K62" s="40" t="s">
        <v>381</v>
      </c>
      <c r="L62" s="35"/>
      <c r="M62" s="38">
        <v>0</v>
      </c>
      <c r="N62" s="34" t="s">
        <v>381</v>
      </c>
      <c r="O62" s="40" t="s">
        <v>381</v>
      </c>
      <c r="P62" s="28"/>
      <c r="Q62" s="38">
        <v>0</v>
      </c>
      <c r="R62" s="34" t="s">
        <v>381</v>
      </c>
      <c r="S62" s="40" t="s">
        <v>381</v>
      </c>
      <c r="T62" s="35"/>
      <c r="U62" s="38">
        <v>0</v>
      </c>
      <c r="V62" s="34" t="s">
        <v>381</v>
      </c>
      <c r="W62" s="40" t="s">
        <v>381</v>
      </c>
      <c r="Y62" s="38">
        <f>(1000/(Z62/AA62)+Z62/7)*0.5863</f>
        <v>44.81557630063855</v>
      </c>
      <c r="Z62" s="34">
        <v>76.29</v>
      </c>
      <c r="AA62" s="40">
        <v>5</v>
      </c>
      <c r="AC62" s="38">
        <f>(1000/(AD62/AE62)+AD62/7)*0.80365</f>
        <v>50.56669969495249</v>
      </c>
      <c r="AD62" s="34">
        <v>104.04</v>
      </c>
      <c r="AE62" s="40">
        <v>5</v>
      </c>
      <c r="AG62" s="38">
        <f>(1000/(AH62/AI62)+AH62/7)*0.3404</f>
        <v>57.91492458820787</v>
      </c>
      <c r="AH62" s="34">
        <v>49.04</v>
      </c>
      <c r="AI62" s="40">
        <v>8</v>
      </c>
      <c r="AK62" s="38">
        <f>(1000/(AL62/AM62)+AL62/7)*0.2098</f>
        <v>47.000072427394215</v>
      </c>
      <c r="AL62" s="34">
        <v>41.26</v>
      </c>
      <c r="AM62" s="40">
        <v>9</v>
      </c>
      <c r="AO62" s="38">
        <v>0</v>
      </c>
      <c r="AP62" s="34" t="s">
        <v>381</v>
      </c>
      <c r="AQ62" s="40" t="s">
        <v>381</v>
      </c>
      <c r="AS62" s="38">
        <v>0</v>
      </c>
      <c r="AT62" s="34" t="s">
        <v>381</v>
      </c>
      <c r="AU62" s="40" t="s">
        <v>381</v>
      </c>
      <c r="AW62" s="28"/>
      <c r="AX62" s="34"/>
      <c r="AY62" s="35"/>
      <c r="BA62" s="28"/>
      <c r="BB62" s="34"/>
      <c r="BC62" s="35"/>
      <c r="BE62" s="28"/>
      <c r="BF62" s="34"/>
      <c r="BG62" s="35"/>
      <c r="BH62" s="28"/>
    </row>
    <row r="63" spans="1:60" s="44" customFormat="1" ht="12.75">
      <c r="A63" s="49" t="s">
        <v>192</v>
      </c>
      <c r="B63" s="33" t="s">
        <v>162</v>
      </c>
      <c r="C63" s="27" t="s">
        <v>163</v>
      </c>
      <c r="D63" s="27" t="s">
        <v>131</v>
      </c>
      <c r="E63" s="36">
        <f>F63*(I63+M63+Q63+U63+Y63+AC63+AG63+AK63+AO63+AS63+AW63+BA63+BE63)</f>
        <v>213.84734518193903</v>
      </c>
      <c r="F63" s="34">
        <f>IF(D63="MDR",1.3,0)+IF(D63="D12",1.23,0)+IF(D63="D14",1.17,0)+IF(D63="D16",1.12,0)+IF(D63="D19",1.07,0)+IF(D63="D20",1.04,0)+IF(D63="D35",1.1,0)+IF(D63="D50",1.17,0)+IF(D63="M12",1.18,0)+IF(D63="M14",1.12,0)+IF(D63="M16",1.07,0)+IF(D63="M19",1.03,0)+IF(D63="M20",1,0)+IF(D63="M40",1.05,0)+IF(D63="M50",1.1,0)+IF(D63="D60",1.25,0)+IF(D63="M70",1.21,0)</f>
        <v>1.04</v>
      </c>
      <c r="G63" s="35">
        <f>IF(I63&gt;0,1,0)+IF(M63&gt;0,1,0)+IF(Q63&gt;0,1,0)+IF(U63&gt;0,1,0)+IF(Y63&gt;0,1,0)+IF(AC63&gt;0,1,0)+IF(AG63&gt;0,1,0)+IF(AK63&gt;0,1,0)+IF(AO63&gt;0,1,0)+IF(AS63&gt;0,1,0)+IF(AW63&gt;0,1,0)+IF(BA63&gt;0,1,0)+IF(BE63,1,0)</f>
        <v>4</v>
      </c>
      <c r="H63" s="28">
        <f>E63/G63</f>
        <v>53.46183629548476</v>
      </c>
      <c r="I63" s="38">
        <v>0</v>
      </c>
      <c r="J63" s="34" t="s">
        <v>381</v>
      </c>
      <c r="K63" s="40" t="s">
        <v>381</v>
      </c>
      <c r="L63" s="28"/>
      <c r="M63" s="38">
        <v>0</v>
      </c>
      <c r="N63" s="34" t="s">
        <v>381</v>
      </c>
      <c r="O63" s="40" t="s">
        <v>381</v>
      </c>
      <c r="P63" s="35"/>
      <c r="Q63" s="38">
        <v>0</v>
      </c>
      <c r="R63" s="34" t="s">
        <v>381</v>
      </c>
      <c r="S63" s="40" t="s">
        <v>381</v>
      </c>
      <c r="U63" s="38">
        <v>0</v>
      </c>
      <c r="V63" s="34" t="s">
        <v>381</v>
      </c>
      <c r="W63" s="40" t="s">
        <v>381</v>
      </c>
      <c r="Y63" s="38">
        <f>(1000/(Z63/AA63)+Z63/7)*0.5863</f>
        <v>39.21447395545085</v>
      </c>
      <c r="Z63" s="34">
        <v>93.38</v>
      </c>
      <c r="AA63" s="40">
        <v>5</v>
      </c>
      <c r="AC63" s="38">
        <f>(1000/(AD63/AE63)+AD63/7)*0.80365</f>
        <v>71.47658672328143</v>
      </c>
      <c r="AD63" s="34">
        <v>62.49</v>
      </c>
      <c r="AE63" s="40">
        <v>5</v>
      </c>
      <c r="AG63" s="38">
        <f>(1000/(AH63/AI63)+AH63/7)*0.3404</f>
        <v>40.54139608943875</v>
      </c>
      <c r="AH63" s="34">
        <v>44.34</v>
      </c>
      <c r="AI63" s="40">
        <v>5</v>
      </c>
      <c r="AK63" s="38">
        <f>(1000/(AL63/AM63)+AL63/7)*0.2098</f>
        <v>54.38999052215498</v>
      </c>
      <c r="AL63" s="34">
        <v>39.43</v>
      </c>
      <c r="AM63" s="40">
        <v>10</v>
      </c>
      <c r="AO63" s="38">
        <v>0</v>
      </c>
      <c r="AP63" s="34" t="s">
        <v>381</v>
      </c>
      <c r="AQ63" s="40" t="s">
        <v>381</v>
      </c>
      <c r="AS63" s="38">
        <v>0</v>
      </c>
      <c r="AT63" s="34" t="s">
        <v>381</v>
      </c>
      <c r="AU63" s="40" t="s">
        <v>381</v>
      </c>
      <c r="AW63" s="28"/>
      <c r="AX63" s="34"/>
      <c r="AY63" s="35"/>
      <c r="BA63" s="28"/>
      <c r="BB63" s="34"/>
      <c r="BC63" s="35"/>
      <c r="BE63" s="28"/>
      <c r="BF63" s="34"/>
      <c r="BG63" s="35"/>
      <c r="BH63" s="28"/>
    </row>
    <row r="64" spans="1:60" s="44" customFormat="1" ht="12.75">
      <c r="A64" s="49" t="s">
        <v>194</v>
      </c>
      <c r="B64" s="33" t="s">
        <v>273</v>
      </c>
      <c r="C64" s="27" t="s">
        <v>204</v>
      </c>
      <c r="D64" s="27" t="s">
        <v>131</v>
      </c>
      <c r="E64" s="36">
        <f>F64*(I64+M64+Q64+U64+Y64+AC64+AG64+AK64+AO64+AS64+AW64+BA64+BE64)</f>
        <v>206.7110172228609</v>
      </c>
      <c r="F64" s="34">
        <f>IF(D64="MDR",1.3,0)+IF(D64="D12",1.23,0)+IF(D64="D14",1.17,0)+IF(D64="D16",1.12,0)+IF(D64="D19",1.07,0)+IF(D64="D20",1.04,0)+IF(D64="D35",1.1,0)+IF(D64="D50",1.17,0)+IF(D64="M12",1.18,0)+IF(D64="M14",1.12,0)+IF(D64="M16",1.07,0)+IF(D64="M19",1.03,0)+IF(D64="M20",1,0)+IF(D64="M40",1.05,0)+IF(D64="M50",1.1,0)+IF(D64="D60",1.25,0)+IF(D64="M70",1.21,0)</f>
        <v>1.04</v>
      </c>
      <c r="G64" s="35">
        <f>IF(I64&gt;0,1,0)+IF(M64&gt;0,1,0)+IF(Q64&gt;0,1,0)+IF(U64&gt;0,1,0)+IF(Y64&gt;0,1,0)+IF(AC64&gt;0,1,0)+IF(AG64&gt;0,1,0)+IF(AK64&gt;0,1,0)+IF(AO64&gt;0,1,0)+IF(AS64&gt;0,1,0)+IF(AW64&gt;0,1,0)+IF(BA64&gt;0,1,0)+IF(BE64,1,0)</f>
        <v>4</v>
      </c>
      <c r="H64" s="28">
        <f>E64/G64</f>
        <v>51.677754305715226</v>
      </c>
      <c r="I64" s="38">
        <v>0</v>
      </c>
      <c r="J64" s="34" t="s">
        <v>381</v>
      </c>
      <c r="K64" s="40" t="s">
        <v>381</v>
      </c>
      <c r="L64" s="35"/>
      <c r="M64" s="38">
        <v>0</v>
      </c>
      <c r="N64" s="34" t="s">
        <v>381</v>
      </c>
      <c r="O64" s="40" t="s">
        <v>381</v>
      </c>
      <c r="P64" s="35"/>
      <c r="Q64" s="38">
        <f>(1000/(R64/S64)+R64/7)*0.6153</f>
        <v>37.38480573509637</v>
      </c>
      <c r="R64" s="34">
        <v>111.55</v>
      </c>
      <c r="S64" s="40">
        <v>5</v>
      </c>
      <c r="U64" s="38">
        <f>(1000/(V64/W64)+V64/7)*0.6492</f>
        <v>61.24419914712154</v>
      </c>
      <c r="V64" s="34">
        <v>33.5</v>
      </c>
      <c r="W64" s="40">
        <v>3</v>
      </c>
      <c r="Y64" s="38">
        <v>0</v>
      </c>
      <c r="Z64" s="34" t="s">
        <v>381</v>
      </c>
      <c r="AA64" s="40" t="s">
        <v>381</v>
      </c>
      <c r="AC64" s="38">
        <v>0</v>
      </c>
      <c r="AD64" s="34" t="s">
        <v>381</v>
      </c>
      <c r="AE64" s="40" t="s">
        <v>381</v>
      </c>
      <c r="AG64" s="38">
        <v>0</v>
      </c>
      <c r="AH64" s="34" t="s">
        <v>381</v>
      </c>
      <c r="AI64" s="40" t="s">
        <v>381</v>
      </c>
      <c r="AK64" s="38">
        <v>0</v>
      </c>
      <c r="AL64" s="34" t="s">
        <v>381</v>
      </c>
      <c r="AM64" s="40" t="s">
        <v>381</v>
      </c>
      <c r="AO64" s="38">
        <f>(1000/(AP64/AQ64)+AP64/7)*0.5901</f>
        <v>50.22581273735904</v>
      </c>
      <c r="AP64" s="34">
        <v>137.45</v>
      </c>
      <c r="AQ64" s="40">
        <v>9</v>
      </c>
      <c r="AS64" s="38">
        <f>(1000/(AT64/AU64)+AT64/7)*0.6328</f>
        <v>49.90577586394314</v>
      </c>
      <c r="AT64" s="34">
        <v>111.13</v>
      </c>
      <c r="AU64" s="40">
        <v>7</v>
      </c>
      <c r="AW64" s="28"/>
      <c r="AX64" s="34"/>
      <c r="AY64" s="35"/>
      <c r="BA64" s="28"/>
      <c r="BB64" s="34"/>
      <c r="BC64" s="35"/>
      <c r="BE64" s="28"/>
      <c r="BF64" s="34"/>
      <c r="BG64" s="35"/>
      <c r="BH64" s="28"/>
    </row>
    <row r="65" spans="1:60" s="44" customFormat="1" ht="12.75">
      <c r="A65" s="49" t="s">
        <v>197</v>
      </c>
      <c r="B65" s="162" t="s">
        <v>128</v>
      </c>
      <c r="C65" s="164" t="s">
        <v>129</v>
      </c>
      <c r="D65" s="164" t="s">
        <v>131</v>
      </c>
      <c r="E65" s="165">
        <f>F65*(I65+M65+Q65+U65+Y65+AC65+AG65+AK65+AO65+AS65+AW65+BA65+BE65)</f>
        <v>205.4609510629633</v>
      </c>
      <c r="F65" s="166">
        <f>IF(D65="MDR",1.3,0)+IF(D65="D12",1.23,0)+IF(D65="D14",1.17,0)+IF(D65="D16",1.12,0)+IF(D65="D19",1.07,0)+IF(D65="D20",1.04,0)+IF(D65="D35",1.1,0)+IF(D65="D50",1.17,0)+IF(D65="M12",1.18,0)+IF(D65="M14",1.12,0)+IF(D65="M16",1.07,0)+IF(D65="M19",1.03,0)+IF(D65="M20",1,0)+IF(D65="M40",1.05,0)+IF(D65="M50",1.1,0)+IF(D65="D60",1.25,0)+IF(D65="M70",1.21,0)</f>
        <v>1.04</v>
      </c>
      <c r="G65" s="167">
        <f>IF(I65&gt;0,1,0)+IF(M65&gt;0,1,0)+IF(Q65&gt;0,1,0)+IF(U65&gt;0,1,0)+IF(Y65&gt;0,1,0)+IF(AC65&gt;0,1,0)+IF(AG65&gt;0,1,0)+IF(AK65&gt;0,1,0)+IF(AO65&gt;0,1,0)+IF(AS65&gt;0,1,0)+IF(AW65&gt;0,1,0)+IF(BA65&gt;0,1,0)+IF(BE65,1,0)</f>
        <v>4</v>
      </c>
      <c r="H65" s="168">
        <f>E65/G65</f>
        <v>51.36523776574082</v>
      </c>
      <c r="I65" s="169">
        <v>0</v>
      </c>
      <c r="J65" s="166" t="s">
        <v>381</v>
      </c>
      <c r="K65" s="170" t="s">
        <v>381</v>
      </c>
      <c r="L65" s="168"/>
      <c r="M65" s="169">
        <v>0</v>
      </c>
      <c r="N65" s="166" t="s">
        <v>381</v>
      </c>
      <c r="O65" s="170" t="s">
        <v>381</v>
      </c>
      <c r="P65" s="167"/>
      <c r="Q65" s="169">
        <v>0</v>
      </c>
      <c r="R65" s="166" t="s">
        <v>381</v>
      </c>
      <c r="S65" s="170" t="s">
        <v>381</v>
      </c>
      <c r="T65" s="172"/>
      <c r="U65" s="169">
        <v>0</v>
      </c>
      <c r="V65" s="166" t="s">
        <v>381</v>
      </c>
      <c r="W65" s="170" t="s">
        <v>381</v>
      </c>
      <c r="X65" s="172"/>
      <c r="Y65" s="169">
        <f>(1000/(Z65/AA65)+Z65/7)*0.5863</f>
        <v>37.785537383583275</v>
      </c>
      <c r="Z65" s="166">
        <v>99.55</v>
      </c>
      <c r="AA65" s="170">
        <v>5</v>
      </c>
      <c r="AB65" s="172"/>
      <c r="AC65" s="169">
        <f>(1000/(AD65/AE65)+AD65/7)*0.80365</f>
        <v>63.90418445838441</v>
      </c>
      <c r="AD65" s="166">
        <v>72.26</v>
      </c>
      <c r="AE65" s="170">
        <v>5</v>
      </c>
      <c r="AF65" s="172"/>
      <c r="AG65" s="169">
        <f>(1000/(AH65/AI65)+AH65/7)*0.3404</f>
        <v>51.583958418730916</v>
      </c>
      <c r="AH65" s="166">
        <v>63.15</v>
      </c>
      <c r="AI65" s="170">
        <v>9</v>
      </c>
      <c r="AJ65" s="173"/>
      <c r="AK65" s="169">
        <f>(1000/(AL65/AM65)+AL65/7)*0.2098</f>
        <v>44.28492653061224</v>
      </c>
      <c r="AL65" s="166">
        <v>49</v>
      </c>
      <c r="AM65" s="170">
        <v>10</v>
      </c>
      <c r="AN65" s="172"/>
      <c r="AO65" s="169">
        <v>0</v>
      </c>
      <c r="AP65" s="166" t="s">
        <v>381</v>
      </c>
      <c r="AQ65" s="170" t="s">
        <v>381</v>
      </c>
      <c r="AR65" s="172"/>
      <c r="AS65" s="169">
        <v>0</v>
      </c>
      <c r="AT65" s="166" t="s">
        <v>381</v>
      </c>
      <c r="AU65" s="170" t="s">
        <v>381</v>
      </c>
      <c r="AW65" s="28"/>
      <c r="AX65" s="34"/>
      <c r="AY65" s="35"/>
      <c r="BA65" s="28"/>
      <c r="BB65" s="34"/>
      <c r="BC65" s="35"/>
      <c r="BE65" s="28"/>
      <c r="BF65" s="34"/>
      <c r="BG65" s="35"/>
      <c r="BH65" s="28"/>
    </row>
    <row r="66" spans="1:60" s="44" customFormat="1" ht="12.75">
      <c r="A66" s="49" t="s">
        <v>199</v>
      </c>
      <c r="B66" s="168" t="s">
        <v>487</v>
      </c>
      <c r="C66" s="175" t="s">
        <v>488</v>
      </c>
      <c r="D66" s="164" t="s">
        <v>489</v>
      </c>
      <c r="E66" s="165">
        <f>F66*(I66+M66+Q66+U66+Y66+AC66+AG66+AK66+AO66+AS66+AW66+BA66+BE66)</f>
        <v>201.35685330342048</v>
      </c>
      <c r="F66" s="166">
        <f>IF(D66="MDR",1.3,0)+IF(D66="D12",1.23,0)+IF(D66="D14",1.17,0)+IF(D66="D16",1.12,0)+IF(D66="D19",1.07,0)+IF(D66="D20",1.04,0)+IF(D66="D35",1.1,0)+IF(D66="D50",1.17,0)+IF(D66="M12",1.18,0)+IF(D66="M14",1.12,0)+IF(D66="M16",1.07,0)+IF(D66="M19",1.03,0)+IF(D66="M20",1,0)+IF(D66="M40",1.05,0)+IF(D66="M50",1.1,0)+IF(D66="D60",1.25,0)+IF(D66="M70",1.21,0)</f>
        <v>1.21</v>
      </c>
      <c r="G66" s="167">
        <f>IF(I66&gt;0,1,0)+IF(M66&gt;0,1,0)+IF(Q66&gt;0,1,0)+IF(U66&gt;0,1,0)+IF(Y66&gt;0,1,0)+IF(AC66&gt;0,1,0)+IF(AG66&gt;0,1,0)+IF(AK66&gt;0,1,0)+IF(AO66&gt;0,1,0)+IF(AS66&gt;0,1,0)+IF(AW66&gt;0,1,0)+IF(BA66&gt;0,1,0)+IF(BE66,1,0)</f>
        <v>5</v>
      </c>
      <c r="H66" s="168">
        <f>E66/G66</f>
        <v>40.2713706606841</v>
      </c>
      <c r="I66" s="169">
        <v>0</v>
      </c>
      <c r="J66" s="166" t="s">
        <v>381</v>
      </c>
      <c r="K66" s="170" t="s">
        <v>381</v>
      </c>
      <c r="L66" s="171"/>
      <c r="M66" s="169">
        <v>0</v>
      </c>
      <c r="N66" s="166" t="s">
        <v>381</v>
      </c>
      <c r="O66" s="170" t="s">
        <v>381</v>
      </c>
      <c r="P66" s="171"/>
      <c r="Q66" s="169">
        <v>0</v>
      </c>
      <c r="R66" s="166" t="s">
        <v>381</v>
      </c>
      <c r="S66" s="170" t="s">
        <v>381</v>
      </c>
      <c r="T66" s="171"/>
      <c r="U66" s="169">
        <v>0</v>
      </c>
      <c r="V66" s="166" t="s">
        <v>381</v>
      </c>
      <c r="W66" s="170" t="s">
        <v>381</v>
      </c>
      <c r="X66" s="171"/>
      <c r="Y66" s="169">
        <f>(1000/(Z66/AA66)+Z66/7)*0.5863</f>
        <v>32.758872226133704</v>
      </c>
      <c r="Z66" s="166">
        <v>94.35</v>
      </c>
      <c r="AA66" s="170">
        <v>4</v>
      </c>
      <c r="AB66" s="171"/>
      <c r="AC66" s="169">
        <f>(1000/(AD66/AE66)+AD66/7)*0.80365</f>
        <v>34.53976897757475</v>
      </c>
      <c r="AD66" s="166">
        <v>110.08</v>
      </c>
      <c r="AE66" s="170">
        <v>3</v>
      </c>
      <c r="AF66" s="171"/>
      <c r="AG66" s="169">
        <f>(1000/(AH66/AI66)+AH66/7)*0.3404</f>
        <v>40.40260374636053</v>
      </c>
      <c r="AH66" s="166">
        <v>54.07</v>
      </c>
      <c r="AI66" s="170">
        <v>6</v>
      </c>
      <c r="AJ66" s="172"/>
      <c r="AK66" s="169">
        <f>(1000/(AL66/AM66)+AL66/7)*0.2098</f>
        <v>18.74607785891334</v>
      </c>
      <c r="AL66" s="166">
        <v>62.13</v>
      </c>
      <c r="AM66" s="170">
        <v>5</v>
      </c>
      <c r="AN66" s="172"/>
      <c r="AO66" s="169">
        <f>(1000/(AP66/AQ66)+AP66/7)*0.5901</f>
        <v>39.963299755828</v>
      </c>
      <c r="AP66" s="166">
        <v>223.49</v>
      </c>
      <c r="AQ66" s="170">
        <v>8</v>
      </c>
      <c r="AR66" s="171"/>
      <c r="AS66" s="169">
        <v>0</v>
      </c>
      <c r="AT66" s="166" t="s">
        <v>381</v>
      </c>
      <c r="AU66" s="170" t="s">
        <v>381</v>
      </c>
      <c r="AW66" s="28"/>
      <c r="AX66" s="34"/>
      <c r="AY66" s="35"/>
      <c r="BA66" s="28"/>
      <c r="BB66" s="34"/>
      <c r="BC66" s="35"/>
      <c r="BE66" s="28"/>
      <c r="BF66" s="34"/>
      <c r="BG66" s="35"/>
      <c r="BH66" s="28"/>
    </row>
    <row r="67" spans="1:60" s="44" customFormat="1" ht="12.75">
      <c r="A67" s="49" t="s">
        <v>201</v>
      </c>
      <c r="B67" s="33" t="s">
        <v>314</v>
      </c>
      <c r="C67" s="51" t="s">
        <v>315</v>
      </c>
      <c r="D67" s="27" t="s">
        <v>107</v>
      </c>
      <c r="E67" s="36">
        <f>F67*(I67+M67+Q67+U67+Y67+AC67+AG67+AK67+AO67+AS67+AW67+BA67+BE67)</f>
        <v>200.00276388811187</v>
      </c>
      <c r="F67" s="34">
        <f>IF(D67="MDR",1.3,0)+IF(D67="D12",1.23,0)+IF(D67="D14",1.17,0)+IF(D67="D16",1.12,0)+IF(D67="D19",1.07,0)+IF(D67="D20",1.04,0)+IF(D67="D35",1.1,0)+IF(D67="D50",1.17,0)+IF(D67="M12",1.18,0)+IF(D67="M14",1.12,0)+IF(D67="M16",1.07,0)+IF(D67="M19",1.03,0)+IF(D67="M20",1,0)+IF(D67="M40",1.05,0)+IF(D67="M50",1.1,0)+IF(D67="D60",1.25,0)+IF(D67="M70",1.21,0)</f>
        <v>1</v>
      </c>
      <c r="G67" s="35">
        <f>IF(I67&gt;0,1,0)+IF(M67&gt;0,1,0)+IF(Q67&gt;0,1,0)+IF(U67&gt;0,1,0)+IF(Y67&gt;0,1,0)+IF(AC67&gt;0,1,0)+IF(AG67&gt;0,1,0)+IF(AK67&gt;0,1,0)+IF(AO67&gt;0,1,0)+IF(AS67&gt;0,1,0)+IF(AW67&gt;0,1,0)+IF(BA67&gt;0,1,0)+IF(BE67,1,0)</f>
        <v>2</v>
      </c>
      <c r="H67" s="28">
        <f>E67/G67</f>
        <v>100.00138194405594</v>
      </c>
      <c r="I67" s="38">
        <f>(1000/(J67/K67)+J67/7)*0.7469</f>
        <v>100.00020796503496</v>
      </c>
      <c r="J67" s="34">
        <v>47.19</v>
      </c>
      <c r="K67" s="40">
        <v>6</v>
      </c>
      <c r="L67" s="28"/>
      <c r="M67" s="38">
        <v>0</v>
      </c>
      <c r="N67" s="34" t="s">
        <v>381</v>
      </c>
      <c r="O67" s="40" t="s">
        <v>381</v>
      </c>
      <c r="P67" s="29"/>
      <c r="Q67" s="38">
        <v>0</v>
      </c>
      <c r="R67" s="34" t="s">
        <v>381</v>
      </c>
      <c r="S67" s="40" t="s">
        <v>381</v>
      </c>
      <c r="T67" s="28"/>
      <c r="U67" s="38">
        <v>0</v>
      </c>
      <c r="V67" s="34" t="s">
        <v>381</v>
      </c>
      <c r="W67" s="40" t="s">
        <v>381</v>
      </c>
      <c r="X67" s="31"/>
      <c r="Y67" s="38">
        <v>0</v>
      </c>
      <c r="Z67" s="34" t="s">
        <v>381</v>
      </c>
      <c r="AA67" s="40" t="s">
        <v>381</v>
      </c>
      <c r="AB67" s="31"/>
      <c r="AC67" s="38">
        <v>0</v>
      </c>
      <c r="AD67" s="34" t="s">
        <v>381</v>
      </c>
      <c r="AE67" s="40" t="s">
        <v>381</v>
      </c>
      <c r="AG67" s="38">
        <v>0</v>
      </c>
      <c r="AH67" s="34" t="s">
        <v>381</v>
      </c>
      <c r="AI67" s="40" t="s">
        <v>381</v>
      </c>
      <c r="AK67" s="38">
        <v>0</v>
      </c>
      <c r="AL67" s="34" t="s">
        <v>381</v>
      </c>
      <c r="AM67" s="40" t="s">
        <v>381</v>
      </c>
      <c r="AO67" s="38">
        <f>(1000/(AP67/AQ67)+AP67/7)*0.5901</f>
        <v>100.00255592307691</v>
      </c>
      <c r="AP67" s="34">
        <v>36.53</v>
      </c>
      <c r="AQ67" s="40">
        <v>6</v>
      </c>
      <c r="AS67" s="38">
        <v>0</v>
      </c>
      <c r="AT67" s="34">
        <v>38.24</v>
      </c>
      <c r="AU67" s="40">
        <v>6</v>
      </c>
      <c r="AW67" s="28"/>
      <c r="AX67" s="34"/>
      <c r="AY67" s="35"/>
      <c r="BA67" s="28"/>
      <c r="BB67" s="34"/>
      <c r="BC67" s="35"/>
      <c r="BE67" s="28"/>
      <c r="BF67" s="34"/>
      <c r="BG67" s="35"/>
      <c r="BH67" s="33"/>
    </row>
    <row r="68" spans="1:60" s="44" customFormat="1" ht="12.75">
      <c r="A68" s="49" t="s">
        <v>203</v>
      </c>
      <c r="B68" s="33" t="s">
        <v>110</v>
      </c>
      <c r="C68" s="27" t="s">
        <v>111</v>
      </c>
      <c r="D68" s="27" t="s">
        <v>26</v>
      </c>
      <c r="E68" s="36">
        <f>F68*(I68+M68+Q68+U68+Y68+AC68+AG68+AK68+AO68+AS68+AW68+BA68+BE68)</f>
        <v>197.97708161873612</v>
      </c>
      <c r="F68" s="34">
        <f>IF(D68="MDR",1.3,0)+IF(D68="D12",1.23,0)+IF(D68="D14",1.17,0)+IF(D68="D16",1.12,0)+IF(D68="D19",1.07,0)+IF(D68="D20",1.04,0)+IF(D68="D35",1.1,0)+IF(D68="D50",1.17,0)+IF(D68="M12",1.18,0)+IF(D68="M14",1.12,0)+IF(D68="M16",1.07,0)+IF(D68="M19",1.03,0)+IF(D68="M20",1,0)+IF(D68="M40",1.05,0)+IF(D68="M50",1.1,0)+IF(D68="D60",1.25,0)+IF(D68="M70",1.21,0)</f>
        <v>1.1</v>
      </c>
      <c r="G68" s="35">
        <f>IF(I68&gt;0,1,0)+IF(M68&gt;0,1,0)+IF(Q68&gt;0,1,0)+IF(U68&gt;0,1,0)+IF(Y68&gt;0,1,0)+IF(AC68&gt;0,1,0)+IF(AG68&gt;0,1,0)+IF(AK68&gt;0,1,0)+IF(AO68&gt;0,1,0)+IF(AS68&gt;0,1,0)+IF(AW68&gt;0,1,0)+IF(BA68&gt;0,1,0)+IF(BE68,1,0)</f>
        <v>3</v>
      </c>
      <c r="H68" s="28">
        <f>E68/G68</f>
        <v>65.99236053957871</v>
      </c>
      <c r="I68" s="38">
        <v>0</v>
      </c>
      <c r="J68" s="34" t="s">
        <v>381</v>
      </c>
      <c r="K68" s="40" t="s">
        <v>381</v>
      </c>
      <c r="L68" s="35"/>
      <c r="M68" s="38">
        <v>0</v>
      </c>
      <c r="N68" s="34" t="s">
        <v>381</v>
      </c>
      <c r="O68" s="40" t="s">
        <v>381</v>
      </c>
      <c r="P68" s="28"/>
      <c r="Q68" s="38">
        <v>0</v>
      </c>
      <c r="R68" s="34" t="s">
        <v>381</v>
      </c>
      <c r="S68" s="40" t="s">
        <v>381</v>
      </c>
      <c r="U68" s="38">
        <v>0</v>
      </c>
      <c r="V68" s="34" t="s">
        <v>381</v>
      </c>
      <c r="W68" s="40" t="s">
        <v>381</v>
      </c>
      <c r="Y68" s="38">
        <f>(1000/(Z68/AA68)+Z68/7)*0.5863</f>
        <v>56.42406239421339</v>
      </c>
      <c r="Z68" s="34">
        <v>69.52</v>
      </c>
      <c r="AA68" s="40">
        <v>6</v>
      </c>
      <c r="AC68" s="38">
        <f>(1000/(AD68/AE68)+AD68/7)*0.80365</f>
        <v>61.525704129242776</v>
      </c>
      <c r="AD68" s="34">
        <v>95.33</v>
      </c>
      <c r="AE68" s="40">
        <v>6</v>
      </c>
      <c r="AG68" s="38">
        <v>0</v>
      </c>
      <c r="AH68" s="34" t="s">
        <v>381</v>
      </c>
      <c r="AI68" s="40" t="s">
        <v>381</v>
      </c>
      <c r="AK68" s="38">
        <v>0</v>
      </c>
      <c r="AL68" s="34" t="s">
        <v>381</v>
      </c>
      <c r="AM68" s="40" t="s">
        <v>381</v>
      </c>
      <c r="AO68" s="38">
        <v>0</v>
      </c>
      <c r="AP68" s="34" t="s">
        <v>381</v>
      </c>
      <c r="AQ68" s="40" t="s">
        <v>381</v>
      </c>
      <c r="AS68" s="38">
        <f>(1000/(AT68/AU68)+AT68/7)*0.6328</f>
        <v>62.02939858448577</v>
      </c>
      <c r="AT68" s="34">
        <v>109.19</v>
      </c>
      <c r="AU68" s="40">
        <v>9</v>
      </c>
      <c r="AW68" s="28"/>
      <c r="AX68" s="34"/>
      <c r="AY68" s="35"/>
      <c r="BA68" s="28"/>
      <c r="BB68" s="34"/>
      <c r="BC68" s="35"/>
      <c r="BE68" s="28"/>
      <c r="BF68" s="34"/>
      <c r="BG68" s="35"/>
      <c r="BH68" s="28"/>
    </row>
    <row r="69" spans="1:60" s="44" customFormat="1" ht="12.75">
      <c r="A69" s="49" t="s">
        <v>205</v>
      </c>
      <c r="B69" s="33" t="s">
        <v>479</v>
      </c>
      <c r="C69" s="27" t="s">
        <v>155</v>
      </c>
      <c r="D69" s="27" t="s">
        <v>17</v>
      </c>
      <c r="E69" s="36">
        <f>F69*(I69+M69+Q69+U69+Y69+AC69+AG69+AK69+AO69+AS69+AW69+BA69+BE69)</f>
        <v>196.99162407874934</v>
      </c>
      <c r="F69" s="34">
        <f>IF(D69="MDR",1.3,0)+IF(D69="D12",1.23,0)+IF(D69="D14",1.17,0)+IF(D69="D16",1.12,0)+IF(D69="D19",1.07,0)+IF(D69="D20",1.04,0)+IF(D69="D35",1.1,0)+IF(D69="D50",1.17,0)+IF(D69="M12",1.18,0)+IF(D69="M14",1.12,0)+IF(D69="M16",1.07,0)+IF(D69="M19",1.03,0)+IF(D69="M20",1,0)+IF(D69="M40",1.05,0)+IF(D69="M50",1.1,0)+IF(D69="D60",1.25,0)+IF(D69="M70",1.21,0)</f>
        <v>1.3</v>
      </c>
      <c r="G69" s="35">
        <f>IF(I69&gt;0,1,0)+IF(M69&gt;0,1,0)+IF(Q69&gt;0,1,0)+IF(U69&gt;0,1,0)+IF(Y69&gt;0,1,0)+IF(AC69&gt;0,1,0)+IF(AG69&gt;0,1,0)+IF(AK69&gt;0,1,0)+IF(AO69&gt;0,1,0)+IF(AS69&gt;0,1,0)+IF(AW69&gt;0,1,0)+IF(BA69&gt;0,1,0)+IF(BE69,1,0)</f>
        <v>5</v>
      </c>
      <c r="H69" s="28">
        <f>E69/G69</f>
        <v>39.398324815749866</v>
      </c>
      <c r="I69" s="38">
        <v>0</v>
      </c>
      <c r="J69" s="34" t="s">
        <v>381</v>
      </c>
      <c r="K69" s="40" t="s">
        <v>381</v>
      </c>
      <c r="L69" s="28"/>
      <c r="M69" s="38">
        <v>0</v>
      </c>
      <c r="N69" s="34" t="s">
        <v>381</v>
      </c>
      <c r="O69" s="40" t="s">
        <v>381</v>
      </c>
      <c r="P69" s="28"/>
      <c r="Q69" s="38">
        <v>0</v>
      </c>
      <c r="R69" s="34" t="s">
        <v>381</v>
      </c>
      <c r="S69" s="40" t="s">
        <v>381</v>
      </c>
      <c r="U69" s="38">
        <v>0</v>
      </c>
      <c r="V69" s="34" t="s">
        <v>381</v>
      </c>
      <c r="W69" s="40" t="s">
        <v>381</v>
      </c>
      <c r="Y69" s="38">
        <f>(1000/(Z69/AA69)+Z69/7)*0.5863</f>
        <v>30.133838999227628</v>
      </c>
      <c r="Z69" s="34">
        <v>44.39</v>
      </c>
      <c r="AA69" s="40">
        <v>2</v>
      </c>
      <c r="AC69" s="38">
        <f>(1000/(AD69/AE69)+AD69/7)*0.80365</f>
        <v>29.076983091233323</v>
      </c>
      <c r="AD69" s="34">
        <v>81.51</v>
      </c>
      <c r="AE69" s="40">
        <v>2</v>
      </c>
      <c r="AG69" s="38">
        <f>(1000/(AH69/AI69)+AH69/7)*0.3404</f>
        <v>33.4496540026769</v>
      </c>
      <c r="AH69" s="34">
        <v>32.02</v>
      </c>
      <c r="AI69" s="40">
        <v>3</v>
      </c>
      <c r="AK69" s="38">
        <f>(1000/(AL69/AM69)+AL69/7)*0.2098</f>
        <v>27.035483720087015</v>
      </c>
      <c r="AL69" s="34">
        <v>49.25</v>
      </c>
      <c r="AM69" s="40">
        <v>6</v>
      </c>
      <c r="AO69" s="38">
        <v>0</v>
      </c>
      <c r="AP69" s="34" t="s">
        <v>381</v>
      </c>
      <c r="AQ69" s="40" t="s">
        <v>381</v>
      </c>
      <c r="AS69" s="38">
        <f>(1000/(AT69/AU69)+AT69/7)*0.6328</f>
        <v>31.836058708889993</v>
      </c>
      <c r="AT69" s="34">
        <v>121.26</v>
      </c>
      <c r="AU69" s="40">
        <v>4</v>
      </c>
      <c r="AW69" s="28"/>
      <c r="AX69" s="34"/>
      <c r="AY69" s="35"/>
      <c r="BA69" s="28"/>
      <c r="BB69" s="34"/>
      <c r="BC69" s="35"/>
      <c r="BE69" s="28"/>
      <c r="BF69" s="34"/>
      <c r="BG69" s="35"/>
      <c r="BH69" s="28"/>
    </row>
    <row r="70" spans="1:60" s="44" customFormat="1" ht="12.75">
      <c r="A70" s="49" t="s">
        <v>206</v>
      </c>
      <c r="B70" s="33" t="s">
        <v>311</v>
      </c>
      <c r="C70" s="51" t="s">
        <v>312</v>
      </c>
      <c r="D70" s="27" t="s">
        <v>131</v>
      </c>
      <c r="E70" s="36">
        <f>F70*(I70+M70+Q70+U70+Y70+AC70+AG70+AK70+AO70+AS70+AW70+BA70+BE70)</f>
        <v>195.42869331060922</v>
      </c>
      <c r="F70" s="34">
        <f>IF(D70="MDR",1.3,0)+IF(D70="D12",1.23,0)+IF(D70="D14",1.17,0)+IF(D70="D16",1.12,0)+IF(D70="D19",1.07,0)+IF(D70="D20",1.04,0)+IF(D70="D35",1.1,0)+IF(D70="D50",1.17,0)+IF(D70="M12",1.18,0)+IF(D70="M14",1.12,0)+IF(D70="M16",1.07,0)+IF(D70="M19",1.03,0)+IF(D70="M20",1,0)+IF(D70="M40",1.05,0)+IF(D70="M50",1.1,0)+IF(D70="D60",1.25,0)+IF(D70="M70",1.21,0)</f>
        <v>1.04</v>
      </c>
      <c r="G70" s="35">
        <f>IF(I70&gt;0,1,0)+IF(M70&gt;0,1,0)+IF(Q70&gt;0,1,0)+IF(U70&gt;0,1,0)+IF(Y70&gt;0,1,0)+IF(AC70&gt;0,1,0)+IF(AG70&gt;0,1,0)+IF(AK70&gt;0,1,0)+IF(AO70&gt;0,1,0)+IF(AS70&gt;0,1,0)+IF(AW70&gt;0,1,0)+IF(BA70&gt;0,1,0)+IF(BE70,1,0)</f>
        <v>3</v>
      </c>
      <c r="H70" s="28">
        <f>E70/G70</f>
        <v>65.14289777020308</v>
      </c>
      <c r="I70" s="38">
        <f>(1000/(J70/K70)+J70/7)*0.7469</f>
        <v>56.18559851377675</v>
      </c>
      <c r="J70" s="34">
        <v>78.03</v>
      </c>
      <c r="K70" s="40">
        <v>5</v>
      </c>
      <c r="L70" s="29"/>
      <c r="M70" s="38">
        <v>0</v>
      </c>
      <c r="N70" s="34" t="s">
        <v>381</v>
      </c>
      <c r="O70" s="40" t="s">
        <v>381</v>
      </c>
      <c r="P70" s="29"/>
      <c r="Q70" s="38">
        <f>(1000/(R70/S70)+R70/7)*0.6153</f>
        <v>70.71964025460454</v>
      </c>
      <c r="R70" s="34">
        <v>46.15</v>
      </c>
      <c r="S70" s="40">
        <v>5</v>
      </c>
      <c r="T70" s="29"/>
      <c r="U70" s="38">
        <f>(1000/(V70/W70)+V70/7)*0.6492</f>
        <v>61.006966337973715</v>
      </c>
      <c r="V70" s="34">
        <v>58.39</v>
      </c>
      <c r="W70" s="40">
        <v>5</v>
      </c>
      <c r="X70" s="29"/>
      <c r="Y70" s="38">
        <v>0</v>
      </c>
      <c r="Z70" s="34" t="s">
        <v>381</v>
      </c>
      <c r="AA70" s="40" t="s">
        <v>381</v>
      </c>
      <c r="AB70" s="29"/>
      <c r="AC70" s="38">
        <v>0</v>
      </c>
      <c r="AD70" s="34" t="s">
        <v>381</v>
      </c>
      <c r="AE70" s="40" t="s">
        <v>381</v>
      </c>
      <c r="AG70" s="38">
        <v>0</v>
      </c>
      <c r="AH70" s="34" t="s">
        <v>381</v>
      </c>
      <c r="AI70" s="40" t="s">
        <v>381</v>
      </c>
      <c r="AK70" s="38">
        <v>0</v>
      </c>
      <c r="AL70" s="34" t="s">
        <v>381</v>
      </c>
      <c r="AM70" s="40" t="s">
        <v>381</v>
      </c>
      <c r="AO70" s="38">
        <v>0</v>
      </c>
      <c r="AP70" s="34" t="s">
        <v>381</v>
      </c>
      <c r="AQ70" s="40" t="s">
        <v>381</v>
      </c>
      <c r="AS70" s="38">
        <v>0</v>
      </c>
      <c r="AT70" s="34" t="s">
        <v>381</v>
      </c>
      <c r="AU70" s="40" t="s">
        <v>381</v>
      </c>
      <c r="AW70" s="28"/>
      <c r="AX70" s="34"/>
      <c r="AY70" s="35"/>
      <c r="BA70" s="28"/>
      <c r="BB70" s="34"/>
      <c r="BC70" s="35"/>
      <c r="BE70" s="28"/>
      <c r="BF70" s="34"/>
      <c r="BG70" s="35"/>
      <c r="BH70" s="28"/>
    </row>
    <row r="71" spans="1:60" s="44" customFormat="1" ht="12.75">
      <c r="A71" s="49" t="s">
        <v>211</v>
      </c>
      <c r="B71" s="33" t="s">
        <v>65</v>
      </c>
      <c r="C71" s="27" t="s">
        <v>66</v>
      </c>
      <c r="D71" s="27" t="s">
        <v>7</v>
      </c>
      <c r="E71" s="36">
        <f>F71*(I71+M71+Q71+U71+Y71+AC71+AG71+AK71+AO71+AS71+AW71+BA71+BE71)</f>
        <v>191.14084710275105</v>
      </c>
      <c r="F71" s="34">
        <f>IF(D71="MDR",1.3,0)+IF(D71="D12",1.23,0)+IF(D71="D14",1.17,0)+IF(D71="D16",1.12,0)+IF(D71="D19",1.07,0)+IF(D71="D20",1.04,0)+IF(D71="D35",1.1,0)+IF(D71="D50",1.17,0)+IF(D71="M12",1.18,0)+IF(D71="M14",1.12,0)+IF(D71="M16",1.07,0)+IF(D71="M19",1.03,0)+IF(D71="M20",1,0)+IF(D71="M40",1.05,0)+IF(D71="M50",1.1,0)+IF(D71="D60",1.25,0)+IF(D71="M70",1.21,0)</f>
        <v>1.18</v>
      </c>
      <c r="G71" s="35">
        <f>IF(I71&gt;0,1,0)+IF(M71&gt;0,1,0)+IF(Q71&gt;0,1,0)+IF(U71&gt;0,1,0)+IF(Y71&gt;0,1,0)+IF(AC71&gt;0,1,0)+IF(AG71&gt;0,1,0)+IF(AK71&gt;0,1,0)+IF(AO71&gt;0,1,0)+IF(AS71&gt;0,1,0)+IF(AW71&gt;0,1,0)+IF(BA71&gt;0,1,0)+IF(BE71,1,0)</f>
        <v>3</v>
      </c>
      <c r="H71" s="28">
        <f>E71/G71</f>
        <v>63.71361570091702</v>
      </c>
      <c r="I71" s="38">
        <f>(1000/(J71/K71)+J71/7)*0.7469</f>
        <v>45.74660340425532</v>
      </c>
      <c r="J71" s="34">
        <v>56.4</v>
      </c>
      <c r="K71" s="40">
        <v>3</v>
      </c>
      <c r="L71" s="35"/>
      <c r="M71" s="38">
        <f>(1000/(N71/O71)+N71/7)*0.7041</f>
        <v>66.62001252560646</v>
      </c>
      <c r="N71" s="34">
        <v>33.39</v>
      </c>
      <c r="O71" s="40">
        <v>3</v>
      </c>
      <c r="P71" s="28"/>
      <c r="Q71" s="38">
        <v>0</v>
      </c>
      <c r="R71" s="34" t="s">
        <v>381</v>
      </c>
      <c r="S71" s="40" t="s">
        <v>381</v>
      </c>
      <c r="U71" s="38">
        <v>0</v>
      </c>
      <c r="V71" s="34" t="s">
        <v>381</v>
      </c>
      <c r="W71" s="40" t="s">
        <v>381</v>
      </c>
      <c r="Y71" s="38">
        <v>0</v>
      </c>
      <c r="Z71" s="34" t="s">
        <v>381</v>
      </c>
      <c r="AA71" s="40" t="s">
        <v>381</v>
      </c>
      <c r="AC71" s="38">
        <v>0</v>
      </c>
      <c r="AD71" s="34" t="s">
        <v>381</v>
      </c>
      <c r="AE71" s="40" t="s">
        <v>381</v>
      </c>
      <c r="AG71" s="38">
        <v>0</v>
      </c>
      <c r="AH71" s="34" t="s">
        <v>381</v>
      </c>
      <c r="AI71" s="40" t="s">
        <v>381</v>
      </c>
      <c r="AK71" s="38">
        <v>0</v>
      </c>
      <c r="AL71" s="34" t="s">
        <v>381</v>
      </c>
      <c r="AM71" s="40" t="s">
        <v>381</v>
      </c>
      <c r="AO71" s="38">
        <v>0</v>
      </c>
      <c r="AP71" s="34" t="s">
        <v>381</v>
      </c>
      <c r="AQ71" s="40" t="s">
        <v>381</v>
      </c>
      <c r="AS71" s="38">
        <f>(1000/(AT71/AU71)+AT71/7)*0.6328</f>
        <v>49.6171528012832</v>
      </c>
      <c r="AT71" s="34">
        <v>112.22</v>
      </c>
      <c r="AU71" s="40">
        <v>7</v>
      </c>
      <c r="AW71" s="28"/>
      <c r="AX71" s="34"/>
      <c r="AY71" s="35"/>
      <c r="BA71" s="28"/>
      <c r="BB71" s="34"/>
      <c r="BC71" s="35"/>
      <c r="BE71" s="28"/>
      <c r="BF71" s="34"/>
      <c r="BG71" s="35"/>
      <c r="BH71" s="28"/>
    </row>
    <row r="72" spans="1:60" s="44" customFormat="1" ht="12.75">
      <c r="A72" s="49" t="s">
        <v>213</v>
      </c>
      <c r="B72" s="162" t="s">
        <v>387</v>
      </c>
      <c r="C72" s="163" t="s">
        <v>415</v>
      </c>
      <c r="D72" s="164" t="s">
        <v>114</v>
      </c>
      <c r="E72" s="165">
        <f>F72*(I72+M72+Q72+U72+Y72+AC72+AG72+AK72+AO72+AS72+AW72+BA72+BE72)</f>
        <v>189.31534951337613</v>
      </c>
      <c r="F72" s="166">
        <f>IF(D72="MDR",1.3,0)+IF(D72="D12",1.23,0)+IF(D72="D14",1.17,0)+IF(D72="D16",1.12,0)+IF(D72="D19",1.07,0)+IF(D72="D20",1.04,0)+IF(D72="D35",1.1,0)+IF(D72="D50",1.17,0)+IF(D72="M12",1.18,0)+IF(D72="M14",1.12,0)+IF(D72="M16",1.07,0)+IF(D72="M19",1.03,0)+IF(D72="M20",1,0)+IF(D72="M40",1.05,0)+IF(D72="M50",1.1,0)+IF(D72="D60",1.25,0)+IF(D72="M70",1.21,0)</f>
        <v>1.17</v>
      </c>
      <c r="G72" s="167">
        <f>IF(I72&gt;0,1,0)+IF(M72&gt;0,1,0)+IF(Q72&gt;0,1,0)+IF(U72&gt;0,1,0)+IF(Y72&gt;0,1,0)+IF(AC72&gt;0,1,0)+IF(AG72&gt;0,1,0)+IF(AK72&gt;0,1,0)+IF(AO72&gt;0,1,0)+IF(AS72&gt;0,1,0)+IF(AW72&gt;0,1,0)+IF(BA72&gt;0,1,0)+IF(BE72,1,0)</f>
        <v>4</v>
      </c>
      <c r="H72" s="168">
        <f>E72/G72</f>
        <v>47.32883737834403</v>
      </c>
      <c r="I72" s="169">
        <f>(1000/(J72/K72)+J72/7)*0.7469</f>
        <v>31.410999877007992</v>
      </c>
      <c r="J72" s="166">
        <v>121.39</v>
      </c>
      <c r="K72" s="170">
        <v>3</v>
      </c>
      <c r="L72" s="171"/>
      <c r="M72" s="169">
        <f>(1000/(N72/O72)+N72/7)*0.7041</f>
        <v>38.50958181128216</v>
      </c>
      <c r="N72" s="166">
        <v>66.35</v>
      </c>
      <c r="O72" s="170">
        <v>3</v>
      </c>
      <c r="P72" s="171"/>
      <c r="Q72" s="169">
        <f>(1000/(R72/S72)+R72/7)*0.6153</f>
        <v>45.538351566068506</v>
      </c>
      <c r="R72" s="166">
        <v>61.3</v>
      </c>
      <c r="S72" s="170">
        <v>4</v>
      </c>
      <c r="T72" s="171"/>
      <c r="U72" s="169">
        <f>(1000/(V72/W72)+V72/7)*0.6492</f>
        <v>46.34905778271496</v>
      </c>
      <c r="V72" s="166">
        <v>64.3</v>
      </c>
      <c r="W72" s="170">
        <v>4</v>
      </c>
      <c r="X72" s="171"/>
      <c r="Y72" s="169">
        <v>0</v>
      </c>
      <c r="Z72" s="166" t="s">
        <v>381</v>
      </c>
      <c r="AA72" s="170" t="s">
        <v>381</v>
      </c>
      <c r="AB72" s="171"/>
      <c r="AC72" s="169">
        <v>0</v>
      </c>
      <c r="AD72" s="166" t="s">
        <v>381</v>
      </c>
      <c r="AE72" s="170" t="s">
        <v>381</v>
      </c>
      <c r="AF72" s="171"/>
      <c r="AG72" s="169">
        <v>0</v>
      </c>
      <c r="AH72" s="166" t="s">
        <v>381</v>
      </c>
      <c r="AI72" s="170" t="s">
        <v>381</v>
      </c>
      <c r="AJ72" s="171"/>
      <c r="AK72" s="169">
        <v>0</v>
      </c>
      <c r="AL72" s="166" t="s">
        <v>381</v>
      </c>
      <c r="AM72" s="170" t="s">
        <v>381</v>
      </c>
      <c r="AN72" s="171"/>
      <c r="AO72" s="169">
        <v>0</v>
      </c>
      <c r="AP72" s="166" t="s">
        <v>381</v>
      </c>
      <c r="AQ72" s="170" t="s">
        <v>381</v>
      </c>
      <c r="AR72" s="171"/>
      <c r="AS72" s="169">
        <v>0</v>
      </c>
      <c r="AT72" s="166" t="s">
        <v>381</v>
      </c>
      <c r="AU72" s="170" t="s">
        <v>381</v>
      </c>
      <c r="AW72" s="28"/>
      <c r="AX72" s="34"/>
      <c r="AY72" s="35"/>
      <c r="BA72" s="28"/>
      <c r="BB72" s="34"/>
      <c r="BC72" s="35"/>
      <c r="BE72" s="28"/>
      <c r="BF72" s="34"/>
      <c r="BG72" s="35"/>
      <c r="BH72" s="33"/>
    </row>
    <row r="73" spans="1:60" s="44" customFormat="1" ht="12.75">
      <c r="A73" s="49" t="s">
        <v>215</v>
      </c>
      <c r="B73" s="33" t="s">
        <v>80</v>
      </c>
      <c r="C73" s="27" t="s">
        <v>83</v>
      </c>
      <c r="D73" s="27" t="s">
        <v>10</v>
      </c>
      <c r="E73" s="36">
        <f>F73*(I73+M73+Q73+U73+Y73+AC73+AG73+AK73+AO73+AS73+AW73+BA73+BE73)</f>
        <v>176.32103113491434</v>
      </c>
      <c r="F73" s="34">
        <f>IF(D73="MDR",1.3,0)+IF(D73="D12",1.23,0)+IF(D73="D14",1.17,0)+IF(D73="D16",1.12,0)+IF(D73="D19",1.07,0)+IF(D73="D20",1.04,0)+IF(D73="D35",1.1,0)+IF(D73="D50",1.17,0)+IF(D73="M12",1.18,0)+IF(D73="M14",1.12,0)+IF(D73="M16",1.07,0)+IF(D73="M19",1.03,0)+IF(D73="M20",1,0)+IF(D73="M40",1.05,0)+IF(D73="M50",1.1,0)+IF(D73="D60",1.25,0)+IF(D73="M70",1.21,0)</f>
        <v>1.05</v>
      </c>
      <c r="G73" s="35">
        <f>IF(I73&gt;0,1,0)+IF(M73&gt;0,1,0)+IF(Q73&gt;0,1,0)+IF(U73&gt;0,1,0)+IF(Y73&gt;0,1,0)+IF(AC73&gt;0,1,0)+IF(AG73&gt;0,1,0)+IF(AK73&gt;0,1,0)+IF(AO73&gt;0,1,0)+IF(AS73&gt;0,1,0)+IF(AW73&gt;0,1,0)+IF(BA73&gt;0,1,0)+IF(BE73,1,0)</f>
        <v>3</v>
      </c>
      <c r="H73" s="28">
        <f>E73/G73</f>
        <v>58.77367704497144</v>
      </c>
      <c r="I73" s="38">
        <f>(1000/(J73/K73)+J73/7)*0.7469</f>
        <v>52.64713189758596</v>
      </c>
      <c r="J73" s="34">
        <v>109.36</v>
      </c>
      <c r="K73" s="40">
        <v>6</v>
      </c>
      <c r="L73" s="28"/>
      <c r="M73" s="38">
        <v>0</v>
      </c>
      <c r="N73" s="34" t="s">
        <v>381</v>
      </c>
      <c r="O73" s="40" t="s">
        <v>381</v>
      </c>
      <c r="P73" s="28"/>
      <c r="Q73" s="38">
        <v>0</v>
      </c>
      <c r="R73" s="34" t="s">
        <v>381</v>
      </c>
      <c r="S73" s="40" t="s">
        <v>381</v>
      </c>
      <c r="U73" s="38">
        <v>0</v>
      </c>
      <c r="V73" s="34" t="s">
        <v>381</v>
      </c>
      <c r="W73" s="40" t="s">
        <v>381</v>
      </c>
      <c r="Y73" s="38">
        <v>0</v>
      </c>
      <c r="Z73" s="34" t="s">
        <v>381</v>
      </c>
      <c r="AA73" s="40" t="s">
        <v>381</v>
      </c>
      <c r="AC73" s="38">
        <v>0</v>
      </c>
      <c r="AD73" s="34" t="s">
        <v>381</v>
      </c>
      <c r="AE73" s="40" t="s">
        <v>381</v>
      </c>
      <c r="AG73" s="38">
        <f>(1000/(AH73/AI73)+AH73/7)*0.3404</f>
        <v>47.12317880872225</v>
      </c>
      <c r="AH73" s="34">
        <v>87.33</v>
      </c>
      <c r="AI73" s="40">
        <v>11</v>
      </c>
      <c r="AK73" s="38">
        <f>(1000/(AL73/AM73)+AL73/7)*0.2098</f>
        <v>68.15448085075306</v>
      </c>
      <c r="AL73" s="34">
        <v>37.56</v>
      </c>
      <c r="AM73" s="40">
        <v>12</v>
      </c>
      <c r="AO73" s="38">
        <v>0</v>
      </c>
      <c r="AP73" s="34" t="s">
        <v>381</v>
      </c>
      <c r="AQ73" s="40" t="s">
        <v>381</v>
      </c>
      <c r="AS73" s="38">
        <v>0</v>
      </c>
      <c r="AT73" s="34" t="s">
        <v>381</v>
      </c>
      <c r="AU73" s="40" t="s">
        <v>381</v>
      </c>
      <c r="AV73" s="29"/>
      <c r="AW73" s="28"/>
      <c r="AX73" s="34"/>
      <c r="AY73" s="35"/>
      <c r="BA73" s="28"/>
      <c r="BB73" s="34"/>
      <c r="BC73" s="35"/>
      <c r="BE73" s="28"/>
      <c r="BF73" s="34"/>
      <c r="BG73" s="35"/>
      <c r="BH73" s="33"/>
    </row>
    <row r="74" spans="1:60" s="44" customFormat="1" ht="12.75">
      <c r="A74" s="49" t="s">
        <v>218</v>
      </c>
      <c r="B74" s="162" t="s">
        <v>103</v>
      </c>
      <c r="C74" s="164" t="s">
        <v>104</v>
      </c>
      <c r="D74" s="164" t="s">
        <v>10</v>
      </c>
      <c r="E74" s="165">
        <f>F74*(I74+M74+Q74+U74+Y74+AC74+AG74+AK74+AO74+AS74+AW74+BA74+BE74)</f>
        <v>175.5821271386565</v>
      </c>
      <c r="F74" s="166">
        <f>IF(D74="MDR",1.3,0)+IF(D74="D12",1.23,0)+IF(D74="D14",1.17,0)+IF(D74="D16",1.12,0)+IF(D74="D19",1.07,0)+IF(D74="D20",1.04,0)+IF(D74="D35",1.1,0)+IF(D74="D50",1.17,0)+IF(D74="M12",1.18,0)+IF(D74="M14",1.12,0)+IF(D74="M16",1.07,0)+IF(D74="M19",1.03,0)+IF(D74="M20",1,0)+IF(D74="M40",1.05,0)+IF(D74="M50",1.1,0)+IF(D74="D60",1.25,0)+IF(D74="M70",1.21,0)</f>
        <v>1.05</v>
      </c>
      <c r="G74" s="167">
        <f>IF(I74&gt;0,1,0)+IF(M74&gt;0,1,0)+IF(Q74&gt;0,1,0)+IF(U74&gt;0,1,0)+IF(Y74&gt;0,1,0)+IF(AC74&gt;0,1,0)+IF(AG74&gt;0,1,0)+IF(AK74&gt;0,1,0)+IF(AO74&gt;0,1,0)+IF(AS74&gt;0,1,0)+IF(AW74&gt;0,1,0)+IF(BA74&gt;0,1,0)+IF(BE74,1,0)</f>
        <v>2</v>
      </c>
      <c r="H74" s="168">
        <f>E74/G74</f>
        <v>87.79106356932824</v>
      </c>
      <c r="I74" s="169">
        <v>0</v>
      </c>
      <c r="J74" s="166" t="s">
        <v>381</v>
      </c>
      <c r="K74" s="170" t="s">
        <v>381</v>
      </c>
      <c r="L74" s="168"/>
      <c r="M74" s="169">
        <v>0</v>
      </c>
      <c r="N74" s="166" t="s">
        <v>381</v>
      </c>
      <c r="O74" s="170" t="s">
        <v>381</v>
      </c>
      <c r="P74" s="168"/>
      <c r="Q74" s="169">
        <f>(1000/(R74/S74)+R74/7)*0.6153</f>
        <v>79.1749474621934</v>
      </c>
      <c r="R74" s="166">
        <v>49.33</v>
      </c>
      <c r="S74" s="170">
        <v>6</v>
      </c>
      <c r="T74" s="172"/>
      <c r="U74" s="169">
        <f>(1000/(V74/W74)+V74/7)*0.6492</f>
        <v>88.0461260031937</v>
      </c>
      <c r="V74" s="166">
        <v>46.52</v>
      </c>
      <c r="W74" s="170">
        <v>6</v>
      </c>
      <c r="X74" s="172"/>
      <c r="Y74" s="169">
        <v>0</v>
      </c>
      <c r="Z74" s="166" t="s">
        <v>381</v>
      </c>
      <c r="AA74" s="170" t="s">
        <v>381</v>
      </c>
      <c r="AB74" s="172"/>
      <c r="AC74" s="169">
        <v>0</v>
      </c>
      <c r="AD74" s="166" t="s">
        <v>381</v>
      </c>
      <c r="AE74" s="170" t="s">
        <v>381</v>
      </c>
      <c r="AF74" s="172"/>
      <c r="AG74" s="169">
        <v>0</v>
      </c>
      <c r="AH74" s="166" t="s">
        <v>381</v>
      </c>
      <c r="AI74" s="170" t="s">
        <v>381</v>
      </c>
      <c r="AJ74" s="172"/>
      <c r="AK74" s="169">
        <v>0</v>
      </c>
      <c r="AL74" s="166" t="s">
        <v>381</v>
      </c>
      <c r="AM74" s="170" t="s">
        <v>381</v>
      </c>
      <c r="AN74" s="172"/>
      <c r="AO74" s="169">
        <v>0</v>
      </c>
      <c r="AP74" s="166" t="s">
        <v>381</v>
      </c>
      <c r="AQ74" s="170" t="s">
        <v>381</v>
      </c>
      <c r="AR74" s="172"/>
      <c r="AS74" s="169">
        <v>0</v>
      </c>
      <c r="AT74" s="166" t="s">
        <v>381</v>
      </c>
      <c r="AU74" s="170" t="s">
        <v>381</v>
      </c>
      <c r="AW74" s="28"/>
      <c r="AX74" s="34"/>
      <c r="AY74" s="35"/>
      <c r="BA74" s="28"/>
      <c r="BB74" s="34"/>
      <c r="BC74" s="35"/>
      <c r="BE74" s="28"/>
      <c r="BF74" s="34"/>
      <c r="BG74" s="35"/>
      <c r="BH74" s="28"/>
    </row>
    <row r="75" spans="1:60" s="44" customFormat="1" ht="12.75">
      <c r="A75" s="49" t="s">
        <v>220</v>
      </c>
      <c r="B75" s="162" t="s">
        <v>401</v>
      </c>
      <c r="C75" s="163" t="s">
        <v>403</v>
      </c>
      <c r="D75" s="164" t="s">
        <v>5</v>
      </c>
      <c r="E75" s="165">
        <f>F75*(I75+M75+Q75+U75+Y75+AC75+AG75+AK75+AO75+AS75+AW75+BA75+BE75)</f>
        <v>173.62240986394946</v>
      </c>
      <c r="F75" s="166">
        <f>IF(D75="MDR",1.3,0)+IF(D75="D12",1.23,0)+IF(D75="D14",1.17,0)+IF(D75="D16",1.12,0)+IF(D75="D19",1.07,0)+IF(D75="D20",1.04,0)+IF(D75="D35",1.1,0)+IF(D75="D50",1.17,0)+IF(D75="M12",1.18,0)+IF(D75="M14",1.12,0)+IF(D75="M16",1.07,0)+IF(D75="M19",1.03,0)+IF(D75="M20",1,0)+IF(D75="M40",1.05,0)+IF(D75="M50",1.1,0)+IF(D75="D60",1.25,0)+IF(D75="M70",1.21,0)</f>
        <v>1.03</v>
      </c>
      <c r="G75" s="167">
        <f>IF(I75&gt;0,1,0)+IF(M75&gt;0,1,0)+IF(Q75&gt;0,1,0)+IF(U75&gt;0,1,0)+IF(Y75&gt;0,1,0)+IF(AC75&gt;0,1,0)+IF(AG75&gt;0,1,0)+IF(AK75&gt;0,1,0)+IF(AO75&gt;0,1,0)+IF(AS75&gt;0,1,0)+IF(AW75&gt;0,1,0)+IF(BA75&gt;0,1,0)+IF(BE75,1,0)</f>
        <v>2</v>
      </c>
      <c r="H75" s="168">
        <f>E75/G75</f>
        <v>86.81120493197473</v>
      </c>
      <c r="I75" s="169">
        <f>(1000/(J75/K75)+J75/7)*0.7469</f>
        <v>96.57999347982062</v>
      </c>
      <c r="J75" s="166">
        <v>49.06</v>
      </c>
      <c r="K75" s="170">
        <v>6</v>
      </c>
      <c r="L75" s="171"/>
      <c r="M75" s="169">
        <f>(1000/(N75/O75)+N75/7)*0.7041</f>
        <v>71.98545299003321</v>
      </c>
      <c r="N75" s="166">
        <v>64.5</v>
      </c>
      <c r="O75" s="170">
        <v>6</v>
      </c>
      <c r="P75" s="171"/>
      <c r="Q75" s="169">
        <v>0</v>
      </c>
      <c r="R75" s="166" t="s">
        <v>381</v>
      </c>
      <c r="S75" s="170" t="s">
        <v>381</v>
      </c>
      <c r="T75" s="171"/>
      <c r="U75" s="169">
        <v>0</v>
      </c>
      <c r="V75" s="166" t="s">
        <v>381</v>
      </c>
      <c r="W75" s="170" t="s">
        <v>381</v>
      </c>
      <c r="X75" s="171"/>
      <c r="Y75" s="169">
        <v>0</v>
      </c>
      <c r="Z75" s="166" t="s">
        <v>381</v>
      </c>
      <c r="AA75" s="170" t="s">
        <v>381</v>
      </c>
      <c r="AB75" s="171"/>
      <c r="AC75" s="169">
        <v>0</v>
      </c>
      <c r="AD75" s="166" t="s">
        <v>381</v>
      </c>
      <c r="AE75" s="170" t="s">
        <v>381</v>
      </c>
      <c r="AF75" s="171"/>
      <c r="AG75" s="169">
        <v>0</v>
      </c>
      <c r="AH75" s="166" t="s">
        <v>381</v>
      </c>
      <c r="AI75" s="170" t="s">
        <v>381</v>
      </c>
      <c r="AJ75" s="171"/>
      <c r="AK75" s="169">
        <v>0</v>
      </c>
      <c r="AL75" s="166" t="s">
        <v>381</v>
      </c>
      <c r="AM75" s="170" t="s">
        <v>381</v>
      </c>
      <c r="AN75" s="171"/>
      <c r="AO75" s="169">
        <v>0</v>
      </c>
      <c r="AP75" s="166" t="s">
        <v>381</v>
      </c>
      <c r="AQ75" s="170" t="s">
        <v>381</v>
      </c>
      <c r="AR75" s="171"/>
      <c r="AS75" s="169">
        <v>0</v>
      </c>
      <c r="AT75" s="166" t="s">
        <v>381</v>
      </c>
      <c r="AU75" s="170" t="s">
        <v>381</v>
      </c>
      <c r="AW75" s="28"/>
      <c r="AX75" s="34"/>
      <c r="AY75" s="35"/>
      <c r="BA75" s="28"/>
      <c r="BB75" s="34"/>
      <c r="BC75" s="35"/>
      <c r="BE75" s="28"/>
      <c r="BF75" s="34"/>
      <c r="BG75" s="35"/>
      <c r="BH75" s="28"/>
    </row>
    <row r="76" spans="1:60" s="44" customFormat="1" ht="12.75">
      <c r="A76" s="49" t="s">
        <v>222</v>
      </c>
      <c r="B76" s="162" t="s">
        <v>402</v>
      </c>
      <c r="C76" s="163" t="s">
        <v>404</v>
      </c>
      <c r="D76" s="164" t="s">
        <v>107</v>
      </c>
      <c r="E76" s="165">
        <f>F76*(I76+M76+Q76+U76+Y76+AC76+AG76+AK76+AO76+AS76+AW76+BA76+BE76)</f>
        <v>169.2577876485068</v>
      </c>
      <c r="F76" s="166">
        <f>IF(D76="MDR",1.3,0)+IF(D76="D12",1.23,0)+IF(D76="D14",1.17,0)+IF(D76="D16",1.12,0)+IF(D76="D19",1.07,0)+IF(D76="D20",1.04,0)+IF(D76="D35",1.1,0)+IF(D76="D50",1.17,0)+IF(D76="M12",1.18,0)+IF(D76="M14",1.12,0)+IF(D76="M16",1.07,0)+IF(D76="M19",1.03,0)+IF(D76="M20",1,0)+IF(D76="M40",1.05,0)+IF(D76="M50",1.1,0)+IF(D76="D60",1.25,0)+IF(D76="M70",1.21,0)</f>
        <v>1</v>
      </c>
      <c r="G76" s="167">
        <f>IF(I76&gt;0,1,0)+IF(M76&gt;0,1,0)+IF(Q76&gt;0,1,0)+IF(U76&gt;0,1,0)+IF(Y76&gt;0,1,0)+IF(AC76&gt;0,1,0)+IF(AG76&gt;0,1,0)+IF(AK76&gt;0,1,0)+IF(AO76&gt;0,1,0)+IF(AS76&gt;0,1,0)+IF(AW76&gt;0,1,0)+IF(BA76&gt;0,1,0)+IF(BE76,1,0)</f>
        <v>2</v>
      </c>
      <c r="H76" s="168">
        <f>E76/G76</f>
        <v>84.6288938242534</v>
      </c>
      <c r="I76" s="169">
        <f>(1000/(J76/K76)+J76/7)*0.7469</f>
        <v>83.30739161183759</v>
      </c>
      <c r="J76" s="166">
        <v>58.12</v>
      </c>
      <c r="K76" s="170">
        <v>6</v>
      </c>
      <c r="L76" s="171"/>
      <c r="M76" s="169">
        <f>(1000/(N76/O76)+N76/7)*0.7041</f>
        <v>85.95039603666922</v>
      </c>
      <c r="N76" s="166">
        <v>52.36</v>
      </c>
      <c r="O76" s="170">
        <v>6</v>
      </c>
      <c r="P76" s="171"/>
      <c r="Q76" s="169">
        <v>0</v>
      </c>
      <c r="R76" s="166" t="s">
        <v>381</v>
      </c>
      <c r="S76" s="170" t="s">
        <v>381</v>
      </c>
      <c r="T76" s="171"/>
      <c r="U76" s="169">
        <v>0</v>
      </c>
      <c r="V76" s="166" t="s">
        <v>381</v>
      </c>
      <c r="W76" s="170" t="s">
        <v>381</v>
      </c>
      <c r="X76" s="171"/>
      <c r="Y76" s="169">
        <v>0</v>
      </c>
      <c r="Z76" s="166" t="s">
        <v>381</v>
      </c>
      <c r="AA76" s="170" t="s">
        <v>381</v>
      </c>
      <c r="AB76" s="171"/>
      <c r="AC76" s="169">
        <v>0</v>
      </c>
      <c r="AD76" s="166" t="s">
        <v>381</v>
      </c>
      <c r="AE76" s="170" t="s">
        <v>381</v>
      </c>
      <c r="AF76" s="171"/>
      <c r="AG76" s="169">
        <v>0</v>
      </c>
      <c r="AH76" s="166" t="s">
        <v>381</v>
      </c>
      <c r="AI76" s="170" t="s">
        <v>381</v>
      </c>
      <c r="AJ76" s="171"/>
      <c r="AK76" s="169">
        <v>0</v>
      </c>
      <c r="AL76" s="166" t="s">
        <v>381</v>
      </c>
      <c r="AM76" s="170" t="s">
        <v>381</v>
      </c>
      <c r="AN76" s="171"/>
      <c r="AO76" s="169">
        <v>0</v>
      </c>
      <c r="AP76" s="166" t="s">
        <v>381</v>
      </c>
      <c r="AQ76" s="170" t="s">
        <v>381</v>
      </c>
      <c r="AR76" s="171"/>
      <c r="AS76" s="169">
        <v>0</v>
      </c>
      <c r="AT76" s="166" t="s">
        <v>381</v>
      </c>
      <c r="AU76" s="170" t="s">
        <v>381</v>
      </c>
      <c r="AW76" s="28"/>
      <c r="AX76" s="34"/>
      <c r="AY76" s="35"/>
      <c r="BA76" s="28"/>
      <c r="BB76" s="34"/>
      <c r="BC76" s="35"/>
      <c r="BE76" s="28"/>
      <c r="BF76" s="34"/>
      <c r="BG76" s="35"/>
      <c r="BH76" s="33"/>
    </row>
    <row r="77" spans="1:60" s="44" customFormat="1" ht="12.75">
      <c r="A77" s="49" t="s">
        <v>223</v>
      </c>
      <c r="B77" s="162" t="s">
        <v>414</v>
      </c>
      <c r="C77" s="163" t="s">
        <v>415</v>
      </c>
      <c r="D77" s="164" t="s">
        <v>26</v>
      </c>
      <c r="E77" s="165">
        <f>F77*(I77+M77+Q77+U77+Y77+AC77+AG77+AK77+AO77+AS77+AW77+BA77+BE77)</f>
        <v>155.45426129849312</v>
      </c>
      <c r="F77" s="166">
        <f>IF(D77="MDR",1.3,0)+IF(D77="D12",1.23,0)+IF(D77="D14",1.17,0)+IF(D77="D16",1.12,0)+IF(D77="D19",1.07,0)+IF(D77="D20",1.04,0)+IF(D77="D35",1.1,0)+IF(D77="D50",1.17,0)+IF(D77="M12",1.18,0)+IF(D77="M14",1.12,0)+IF(D77="M16",1.07,0)+IF(D77="M19",1.03,0)+IF(D77="M20",1,0)+IF(D77="M40",1.05,0)+IF(D77="M50",1.1,0)+IF(D77="D60",1.25,0)+IF(D77="M70",1.21,0)</f>
        <v>1.1</v>
      </c>
      <c r="G77" s="167">
        <f>IF(I77&gt;0,1,0)+IF(M77&gt;0,1,0)+IF(Q77&gt;0,1,0)+IF(U77&gt;0,1,0)+IF(Y77&gt;0,1,0)+IF(AC77&gt;0,1,0)+IF(AG77&gt;0,1,0)+IF(AK77&gt;0,1,0)+IF(AO77&gt;0,1,0)+IF(AS77&gt;0,1,0)+IF(AW77&gt;0,1,0)+IF(BA77&gt;0,1,0)+IF(BE77,1,0)</f>
        <v>3</v>
      </c>
      <c r="H77" s="168">
        <f>E77/G77</f>
        <v>51.81808709949771</v>
      </c>
      <c r="I77" s="169">
        <f>(1000/(J77/K77)+J77/7)*0.7469</f>
        <v>54.70579629457743</v>
      </c>
      <c r="J77" s="166">
        <v>102.35</v>
      </c>
      <c r="K77" s="170">
        <v>6</v>
      </c>
      <c r="L77" s="171"/>
      <c r="M77" s="169">
        <f>(1000/(N77/O77)+N77/7)*0.7041</f>
        <v>41.782067848218084</v>
      </c>
      <c r="N77" s="166">
        <v>117.49</v>
      </c>
      <c r="O77" s="170">
        <v>5</v>
      </c>
      <c r="P77" s="171"/>
      <c r="Q77" s="169">
        <f>(1000/(R77/S77)+R77/7)*0.6153</f>
        <v>44.83419158310732</v>
      </c>
      <c r="R77" s="166">
        <v>103.24</v>
      </c>
      <c r="S77" s="170">
        <v>6</v>
      </c>
      <c r="T77" s="171"/>
      <c r="U77" s="169">
        <v>0</v>
      </c>
      <c r="V77" s="166">
        <v>131.41</v>
      </c>
      <c r="W77" s="170">
        <v>6</v>
      </c>
      <c r="X77" s="171"/>
      <c r="Y77" s="169">
        <v>0</v>
      </c>
      <c r="Z77" s="166" t="s">
        <v>381</v>
      </c>
      <c r="AA77" s="170" t="s">
        <v>381</v>
      </c>
      <c r="AB77" s="171"/>
      <c r="AC77" s="169">
        <v>0</v>
      </c>
      <c r="AD77" s="166" t="s">
        <v>381</v>
      </c>
      <c r="AE77" s="170" t="s">
        <v>381</v>
      </c>
      <c r="AF77" s="171"/>
      <c r="AG77" s="169">
        <v>0</v>
      </c>
      <c r="AH77" s="166" t="s">
        <v>381</v>
      </c>
      <c r="AI77" s="170" t="s">
        <v>381</v>
      </c>
      <c r="AJ77" s="171"/>
      <c r="AK77" s="169">
        <v>0</v>
      </c>
      <c r="AL77" s="166" t="s">
        <v>381</v>
      </c>
      <c r="AM77" s="170" t="s">
        <v>381</v>
      </c>
      <c r="AN77" s="171"/>
      <c r="AO77" s="169">
        <v>0</v>
      </c>
      <c r="AP77" s="166" t="s">
        <v>381</v>
      </c>
      <c r="AQ77" s="170" t="s">
        <v>381</v>
      </c>
      <c r="AR77" s="171"/>
      <c r="AS77" s="169">
        <v>0</v>
      </c>
      <c r="AT77" s="166" t="s">
        <v>381</v>
      </c>
      <c r="AU77" s="170" t="s">
        <v>381</v>
      </c>
      <c r="AW77" s="28"/>
      <c r="AX77" s="34"/>
      <c r="AY77" s="35"/>
      <c r="BA77" s="28"/>
      <c r="BB77" s="34"/>
      <c r="BC77" s="35"/>
      <c r="BE77" s="28"/>
      <c r="BF77" s="34"/>
      <c r="BG77" s="35"/>
      <c r="BH77" s="28"/>
    </row>
    <row r="78" spans="1:60" s="44" customFormat="1" ht="12.75">
      <c r="A78" s="49" t="s">
        <v>297</v>
      </c>
      <c r="B78" s="162" t="s">
        <v>457</v>
      </c>
      <c r="C78" s="164" t="s">
        <v>458</v>
      </c>
      <c r="D78" s="164" t="s">
        <v>196</v>
      </c>
      <c r="E78" s="165">
        <f>F78*(I78+M78+Q78+U78+Y78+AC78+AG78+AK78+AO78+AS78+AW78+BA78+BE78)</f>
        <v>155.1903453722477</v>
      </c>
      <c r="F78" s="166">
        <f>IF(D78="MDR",1.3,0)+IF(D78="D12",1.23,0)+IF(D78="D14",1.17,0)+IF(D78="D16",1.12,0)+IF(D78="D19",1.07,0)+IF(D78="D20",1.04,0)+IF(D78="D35",1.1,0)+IF(D78="D50",1.17,0)+IF(D78="M12",1.18,0)+IF(D78="M14",1.12,0)+IF(D78="M16",1.07,0)+IF(D78="M19",1.03,0)+IF(D78="M20",1,0)+IF(D78="M40",1.05,0)+IF(D78="M50",1.1,0)+IF(D78="D60",1.25,0)+IF(D78="M70",1.21,0)</f>
        <v>1.23</v>
      </c>
      <c r="G78" s="167">
        <f>IF(I78&gt;0,1,0)+IF(M78&gt;0,1,0)+IF(Q78&gt;0,1,0)+IF(U78&gt;0,1,0)+IF(Y78&gt;0,1,0)+IF(AC78&gt;0,1,0)+IF(AG78&gt;0,1,0)+IF(AK78&gt;0,1,0)+IF(AO78&gt;0,1,0)+IF(AS78&gt;0,1,0)+IF(AW78&gt;0,1,0)+IF(BA78&gt;0,1,0)+IF(BE78,1,0)</f>
        <v>3</v>
      </c>
      <c r="H78" s="168">
        <f>E78/G78</f>
        <v>51.730115124082566</v>
      </c>
      <c r="I78" s="169">
        <v>0</v>
      </c>
      <c r="J78" s="166" t="s">
        <v>381</v>
      </c>
      <c r="K78" s="170" t="s">
        <v>381</v>
      </c>
      <c r="L78" s="167"/>
      <c r="M78" s="169">
        <v>0</v>
      </c>
      <c r="N78" s="166" t="s">
        <v>381</v>
      </c>
      <c r="O78" s="170" t="s">
        <v>381</v>
      </c>
      <c r="P78" s="168"/>
      <c r="Q78" s="169">
        <f>(1000/(R78/S78)+R78/7)*0.6153</f>
        <v>33.726028270225314</v>
      </c>
      <c r="R78" s="166">
        <v>66.13</v>
      </c>
      <c r="S78" s="170">
        <v>3</v>
      </c>
      <c r="T78" s="172"/>
      <c r="U78" s="169">
        <f>(1000/(V78/W78)+V78/7)*0.6492</f>
        <v>60.13490285430159</v>
      </c>
      <c r="V78" s="166">
        <v>34.19</v>
      </c>
      <c r="W78" s="170">
        <v>3</v>
      </c>
      <c r="X78" s="172"/>
      <c r="Y78" s="169">
        <v>0</v>
      </c>
      <c r="Z78" s="166" t="s">
        <v>381</v>
      </c>
      <c r="AA78" s="170" t="s">
        <v>381</v>
      </c>
      <c r="AB78" s="172"/>
      <c r="AC78" s="169">
        <v>0</v>
      </c>
      <c r="AD78" s="166" t="s">
        <v>381</v>
      </c>
      <c r="AE78" s="170" t="s">
        <v>381</v>
      </c>
      <c r="AF78" s="172"/>
      <c r="AG78" s="169">
        <v>0</v>
      </c>
      <c r="AH78" s="166" t="s">
        <v>381</v>
      </c>
      <c r="AI78" s="170" t="s">
        <v>381</v>
      </c>
      <c r="AJ78" s="172"/>
      <c r="AK78" s="169">
        <f>(1000/(AL78/AM78)+AL78/7)*0.2098</f>
        <v>32.31008137323546</v>
      </c>
      <c r="AL78" s="166">
        <v>40.48</v>
      </c>
      <c r="AM78" s="170">
        <v>6</v>
      </c>
      <c r="AN78" s="172"/>
      <c r="AO78" s="169">
        <v>0</v>
      </c>
      <c r="AP78" s="166" t="s">
        <v>381</v>
      </c>
      <c r="AQ78" s="170" t="s">
        <v>381</v>
      </c>
      <c r="AR78" s="172"/>
      <c r="AS78" s="169">
        <v>0</v>
      </c>
      <c r="AT78" s="166" t="s">
        <v>381</v>
      </c>
      <c r="AU78" s="170" t="s">
        <v>381</v>
      </c>
      <c r="AV78" s="28"/>
      <c r="AW78" s="28"/>
      <c r="AX78" s="34"/>
      <c r="AY78" s="35"/>
      <c r="BA78" s="28"/>
      <c r="BB78" s="34"/>
      <c r="BC78" s="35"/>
      <c r="BE78" s="28"/>
      <c r="BF78" s="34"/>
      <c r="BG78" s="35"/>
      <c r="BH78" s="33"/>
    </row>
    <row r="79" spans="1:60" s="44" customFormat="1" ht="12.75">
      <c r="A79" s="49" t="s">
        <v>224</v>
      </c>
      <c r="B79" s="33" t="s">
        <v>100</v>
      </c>
      <c r="C79" s="27" t="s">
        <v>101</v>
      </c>
      <c r="D79" s="27" t="s">
        <v>107</v>
      </c>
      <c r="E79" s="36">
        <f>F79*(I79+M79+Q79+U79+Y79+AC79+AG79+AK79+AO79+AS79+AW79+BA79+BE79)</f>
        <v>152.84682441261785</v>
      </c>
      <c r="F79" s="34">
        <f>IF(D79="MDR",1.3,0)+IF(D79="D12",1.23,0)+IF(D79="D14",1.17,0)+IF(D79="D16",1.12,0)+IF(D79="D19",1.07,0)+IF(D79="D20",1.04,0)+IF(D79="D35",1.1,0)+IF(D79="D50",1.17,0)+IF(D79="M12",1.18,0)+IF(D79="M14",1.12,0)+IF(D79="M16",1.07,0)+IF(D79="M19",1.03,0)+IF(D79="M20",1,0)+IF(D79="M40",1.05,0)+IF(D79="M50",1.1,0)+IF(D79="D60",1.25,0)+IF(D79="M70",1.21,0)</f>
        <v>1</v>
      </c>
      <c r="G79" s="35">
        <f>IF(I79&gt;0,1,0)+IF(M79&gt;0,1,0)+IF(Q79&gt;0,1,0)+IF(U79&gt;0,1,0)+IF(Y79&gt;0,1,0)+IF(AC79&gt;0,1,0)+IF(AG79&gt;0,1,0)+IF(AK79&gt;0,1,0)+IF(AO79&gt;0,1,0)+IF(AS79&gt;0,1,0)+IF(AW79&gt;0,1,0)+IF(BA79&gt;0,1,0)+IF(BE79,1,0)</f>
        <v>2</v>
      </c>
      <c r="H79" s="28">
        <f>E79/G79</f>
        <v>76.42341220630892</v>
      </c>
      <c r="I79" s="38">
        <v>0</v>
      </c>
      <c r="J79" s="34" t="s">
        <v>381</v>
      </c>
      <c r="K79" s="40" t="s">
        <v>381</v>
      </c>
      <c r="L79" s="35"/>
      <c r="M79" s="38">
        <v>0</v>
      </c>
      <c r="N79" s="34" t="s">
        <v>381</v>
      </c>
      <c r="O79" s="40" t="s">
        <v>381</v>
      </c>
      <c r="P79" s="35"/>
      <c r="Q79" s="38">
        <v>0</v>
      </c>
      <c r="R79" s="34" t="s">
        <v>381</v>
      </c>
      <c r="S79" s="40" t="s">
        <v>381</v>
      </c>
      <c r="U79" s="38">
        <v>0</v>
      </c>
      <c r="V79" s="34" t="s">
        <v>381</v>
      </c>
      <c r="W79" s="40" t="s">
        <v>381</v>
      </c>
      <c r="Y79" s="38">
        <f>(1000/(Z79/AA79)+Z79/7)*0.5863</f>
        <v>64.47288978245106</v>
      </c>
      <c r="Z79" s="34">
        <v>59.1</v>
      </c>
      <c r="AA79" s="40">
        <v>6</v>
      </c>
      <c r="AC79" s="38">
        <f>(1000/(AD79/AE79)+AD79/7)*0.80365</f>
        <v>88.37393463016679</v>
      </c>
      <c r="AD79" s="34">
        <v>59.1</v>
      </c>
      <c r="AE79" s="40">
        <v>6</v>
      </c>
      <c r="AG79" s="38">
        <v>0</v>
      </c>
      <c r="AH79" s="34" t="s">
        <v>381</v>
      </c>
      <c r="AI79" s="40" t="s">
        <v>381</v>
      </c>
      <c r="AK79" s="38">
        <v>0</v>
      </c>
      <c r="AL79" s="34" t="s">
        <v>381</v>
      </c>
      <c r="AM79" s="40" t="s">
        <v>381</v>
      </c>
      <c r="AO79" s="38">
        <v>0</v>
      </c>
      <c r="AP79" s="34" t="s">
        <v>381</v>
      </c>
      <c r="AQ79" s="40" t="s">
        <v>381</v>
      </c>
      <c r="AS79" s="38">
        <v>0</v>
      </c>
      <c r="AT79" s="34" t="s">
        <v>381</v>
      </c>
      <c r="AU79" s="40" t="s">
        <v>381</v>
      </c>
      <c r="AW79" s="28"/>
      <c r="AX79" s="34"/>
      <c r="AY79" s="35"/>
      <c r="AZ79" s="46"/>
      <c r="BA79" s="28"/>
      <c r="BB79" s="34"/>
      <c r="BC79" s="35"/>
      <c r="BE79" s="28"/>
      <c r="BF79" s="34"/>
      <c r="BG79" s="35"/>
      <c r="BH79" s="28"/>
    </row>
    <row r="80" spans="1:60" s="44" customFormat="1" ht="12.75">
      <c r="A80" s="49" t="s">
        <v>225</v>
      </c>
      <c r="B80" s="33" t="s">
        <v>464</v>
      </c>
      <c r="C80" s="27" t="s">
        <v>466</v>
      </c>
      <c r="D80" s="27" t="s">
        <v>63</v>
      </c>
      <c r="E80" s="36">
        <f>F80*(I80+M80+Q80+U80+Y80+AC80+AG80+AK80+AO80+AS80+AW80+BA80+BE80)</f>
        <v>147.22472208450785</v>
      </c>
      <c r="F80" s="34">
        <f>IF(D80="MDR",1.3,0)+IF(D80="D12",1.23,0)+IF(D80="D14",1.17,0)+IF(D80="D16",1.12,0)+IF(D80="D19",1.07,0)+IF(D80="D20",1.04,0)+IF(D80="D35",1.1,0)+IF(D80="D50",1.17,0)+IF(D80="M12",1.18,0)+IF(D80="M14",1.12,0)+IF(D80="M16",1.07,0)+IF(D80="M19",1.03,0)+IF(D80="M20",1,0)+IF(D80="M40",1.05,0)+IF(D80="M50",1.1,0)+IF(D80="D60",1.25,0)+IF(D80="M70",1.21,0)</f>
        <v>1.1</v>
      </c>
      <c r="G80" s="35">
        <f>IF(I80&gt;0,1,0)+IF(M80&gt;0,1,0)+IF(Q80&gt;0,1,0)+IF(U80&gt;0,1,0)+IF(Y80&gt;0,1,0)+IF(AC80&gt;0,1,0)+IF(AG80&gt;0,1,0)+IF(AK80&gt;0,1,0)+IF(AO80&gt;0,1,0)+IF(AS80&gt;0,1,0)+IF(AW80&gt;0,1,0)+IF(BA80&gt;0,1,0)+IF(BE80,1,0)</f>
        <v>3</v>
      </c>
      <c r="H80" s="28">
        <f>E80/G80</f>
        <v>49.07490736150262</v>
      </c>
      <c r="I80" s="38">
        <v>0</v>
      </c>
      <c r="J80" s="34" t="s">
        <v>381</v>
      </c>
      <c r="K80" s="40" t="s">
        <v>381</v>
      </c>
      <c r="L80" s="29"/>
      <c r="M80" s="38">
        <v>0</v>
      </c>
      <c r="N80" s="34" t="s">
        <v>381</v>
      </c>
      <c r="O80" s="40" t="s">
        <v>381</v>
      </c>
      <c r="P80" s="35"/>
      <c r="Q80" s="38">
        <f>(1000/(R80/S80)+R80/7)*0.6153</f>
        <v>45.339848379696434</v>
      </c>
      <c r="R80" s="34">
        <v>80.38</v>
      </c>
      <c r="S80" s="40">
        <v>5</v>
      </c>
      <c r="U80" s="38">
        <v>0</v>
      </c>
      <c r="V80" s="34" t="s">
        <v>381</v>
      </c>
      <c r="W80" s="40" t="s">
        <v>381</v>
      </c>
      <c r="Y80" s="38">
        <f>(1000/(Z80/AA80)+Z80/7)*0.5863</f>
        <v>39.46535047619048</v>
      </c>
      <c r="Z80" s="34">
        <v>92.4</v>
      </c>
      <c r="AA80" s="40">
        <v>5</v>
      </c>
      <c r="AC80" s="38">
        <f>(1000/(AD80/AE80)+AD80/7)*0.80365</f>
        <v>49.035457584574736</v>
      </c>
      <c r="AD80" s="34">
        <v>110.57</v>
      </c>
      <c r="AE80" s="40">
        <v>5</v>
      </c>
      <c r="AG80" s="38">
        <v>0</v>
      </c>
      <c r="AH80" s="34" t="s">
        <v>381</v>
      </c>
      <c r="AI80" s="40" t="s">
        <v>381</v>
      </c>
      <c r="AK80" s="38">
        <v>0</v>
      </c>
      <c r="AL80" s="34" t="s">
        <v>381</v>
      </c>
      <c r="AM80" s="40" t="s">
        <v>381</v>
      </c>
      <c r="AO80" s="38">
        <v>0</v>
      </c>
      <c r="AP80" s="34" t="s">
        <v>381</v>
      </c>
      <c r="AQ80" s="40" t="s">
        <v>381</v>
      </c>
      <c r="AS80" s="38">
        <v>0</v>
      </c>
      <c r="AT80" s="34" t="s">
        <v>381</v>
      </c>
      <c r="AU80" s="40" t="s">
        <v>381</v>
      </c>
      <c r="AW80" s="28"/>
      <c r="AX80" s="34"/>
      <c r="AY80" s="35"/>
      <c r="BA80" s="28"/>
      <c r="BB80" s="34"/>
      <c r="BC80" s="35"/>
      <c r="BE80" s="28"/>
      <c r="BF80" s="34"/>
      <c r="BG80" s="35"/>
      <c r="BH80" s="33"/>
    </row>
    <row r="81" spans="1:60" s="44" customFormat="1" ht="12.75">
      <c r="A81" s="49" t="s">
        <v>235</v>
      </c>
      <c r="B81" s="33" t="s">
        <v>167</v>
      </c>
      <c r="C81" s="27" t="s">
        <v>168</v>
      </c>
      <c r="D81" s="27" t="s">
        <v>102</v>
      </c>
      <c r="E81" s="36">
        <f>F81*(I81+M81+Q81+U81+Y81+AC81+AG81+AK81+AO81+AS81+AW81+BA81+BE81)</f>
        <v>140.12461804703324</v>
      </c>
      <c r="F81" s="34">
        <f>IF(D81="MDR",1.3,0)+IF(D81="D12",1.23,0)+IF(D81="D14",1.17,0)+IF(D81="D16",1.12,0)+IF(D81="D19",1.07,0)+IF(D81="D20",1.04,0)+IF(D81="D35",1.1,0)+IF(D81="D50",1.17,0)+IF(D81="M12",1.18,0)+IF(D81="M14",1.12,0)+IF(D81="M16",1.07,0)+IF(D81="M19",1.03,0)+IF(D81="M20",1,0)+IF(D81="M40",1.05,0)+IF(D81="M50",1.1,0)+IF(D81="D60",1.25,0)+IF(D81="M70",1.21,0)</f>
        <v>1.07</v>
      </c>
      <c r="G81" s="35">
        <f>IF(I81&gt;0,1,0)+IF(M81&gt;0,1,0)+IF(Q81&gt;0,1,0)+IF(U81&gt;0,1,0)+IF(Y81&gt;0,1,0)+IF(AC81&gt;0,1,0)+IF(AG81&gt;0,1,0)+IF(AK81&gt;0,1,0)+IF(AO81&gt;0,1,0)+IF(AS81&gt;0,1,0)+IF(AW81&gt;0,1,0)+IF(BA81&gt;0,1,0)+IF(BE81,1,0)</f>
        <v>3</v>
      </c>
      <c r="H81" s="28">
        <f>E81/G81</f>
        <v>46.708206015677746</v>
      </c>
      <c r="I81" s="38">
        <v>0</v>
      </c>
      <c r="J81" s="34" t="s">
        <v>381</v>
      </c>
      <c r="K81" s="40" t="s">
        <v>381</v>
      </c>
      <c r="L81" s="28"/>
      <c r="M81" s="38">
        <v>0</v>
      </c>
      <c r="N81" s="34" t="s">
        <v>381</v>
      </c>
      <c r="O81" s="40" t="s">
        <v>381</v>
      </c>
      <c r="P81" s="35"/>
      <c r="Q81" s="38">
        <v>0</v>
      </c>
      <c r="R81" s="34" t="s">
        <v>381</v>
      </c>
      <c r="S81" s="40" t="s">
        <v>381</v>
      </c>
      <c r="U81" s="38">
        <v>0</v>
      </c>
      <c r="V81" s="34" t="s">
        <v>381</v>
      </c>
      <c r="W81" s="40" t="s">
        <v>381</v>
      </c>
      <c r="Y81" s="38">
        <f>(1000/(Z81/AA81)+Z81/7)*0.5863</f>
        <v>29.92403202042574</v>
      </c>
      <c r="Z81" s="34">
        <v>116.1</v>
      </c>
      <c r="AA81" s="40">
        <v>4</v>
      </c>
      <c r="AC81" s="38">
        <f>(1000/(AD81/AE81)+AD81/7)*0.80365</f>
        <v>42.97119549606016</v>
      </c>
      <c r="AD81" s="34">
        <v>103.34</v>
      </c>
      <c r="AE81" s="40">
        <v>4</v>
      </c>
      <c r="AG81" s="38">
        <v>0</v>
      </c>
      <c r="AH81" s="34" t="s">
        <v>381</v>
      </c>
      <c r="AI81" s="40" t="s">
        <v>381</v>
      </c>
      <c r="AK81" s="38">
        <v>0</v>
      </c>
      <c r="AL81" s="34" t="s">
        <v>381</v>
      </c>
      <c r="AM81" s="40" t="s">
        <v>381</v>
      </c>
      <c r="AO81" s="38">
        <v>0</v>
      </c>
      <c r="AP81" s="34" t="s">
        <v>381</v>
      </c>
      <c r="AQ81" s="40" t="s">
        <v>381</v>
      </c>
      <c r="AS81" s="38">
        <f>(1000/(AT81/AU81)+AT81/7)*0.6328</f>
        <v>58.06235944335826</v>
      </c>
      <c r="AT81" s="34">
        <v>139.12</v>
      </c>
      <c r="AU81" s="40">
        <v>10</v>
      </c>
      <c r="AW81" s="28"/>
      <c r="AX81" s="34"/>
      <c r="AY81" s="35"/>
      <c r="BA81" s="28"/>
      <c r="BB81" s="34"/>
      <c r="BC81" s="35"/>
      <c r="BE81" s="28"/>
      <c r="BF81" s="34"/>
      <c r="BG81" s="35"/>
      <c r="BH81" s="28"/>
    </row>
    <row r="82" spans="1:60" s="44" customFormat="1" ht="12.75">
      <c r="A82" s="49" t="s">
        <v>237</v>
      </c>
      <c r="B82" s="162" t="s">
        <v>517</v>
      </c>
      <c r="C82" s="164" t="s">
        <v>518</v>
      </c>
      <c r="D82" s="164" t="s">
        <v>63</v>
      </c>
      <c r="E82" s="165">
        <f>F82*(I82+M82+Q82+U82+Y82+AC82+AG82+AK82+AO82+AS82+AW82+BA82+BE82)</f>
        <v>140.03123974770043</v>
      </c>
      <c r="F82" s="166">
        <f>IF(D82="MDR",1.3,0)+IF(D82="D12",1.23,0)+IF(D82="D14",1.17,0)+IF(D82="D16",1.12,0)+IF(D82="D19",1.07,0)+IF(D82="D20",1.04,0)+IF(D82="D35",1.1,0)+IF(D82="D50",1.17,0)+IF(D82="M12",1.18,0)+IF(D82="M14",1.12,0)+IF(D82="M16",1.07,0)+IF(D82="M19",1.03,0)+IF(D82="M20",1,0)+IF(D82="M40",1.05,0)+IF(D82="M50",1.1,0)+IF(D82="D60",1.25,0)+IF(D82="M70",1.21,0)</f>
        <v>1.1</v>
      </c>
      <c r="G82" s="167">
        <f>IF(I82&gt;0,1,0)+IF(M82&gt;0,1,0)+IF(Q82&gt;0,1,0)+IF(U82&gt;0,1,0)+IF(Y82&gt;0,1,0)+IF(AC82&gt;0,1,0)+IF(AG82&gt;0,1,0)+IF(AK82&gt;0,1,0)+IF(AO82&gt;0,1,0)+IF(AS82&gt;0,1,0)+IF(AW82&gt;0,1,0)+IF(BA82&gt;0,1,0)+IF(BE82,1,0)</f>
        <v>2</v>
      </c>
      <c r="H82" s="168">
        <f>E82/G82</f>
        <v>70.01561987385021</v>
      </c>
      <c r="I82" s="169">
        <v>0</v>
      </c>
      <c r="J82" s="166" t="s">
        <v>381</v>
      </c>
      <c r="K82" s="170" t="s">
        <v>381</v>
      </c>
      <c r="L82" s="168"/>
      <c r="M82" s="169">
        <v>0</v>
      </c>
      <c r="N82" s="166" t="s">
        <v>381</v>
      </c>
      <c r="O82" s="170" t="s">
        <v>381</v>
      </c>
      <c r="P82" s="167"/>
      <c r="Q82" s="169">
        <v>0</v>
      </c>
      <c r="R82" s="166" t="s">
        <v>381</v>
      </c>
      <c r="S82" s="170" t="s">
        <v>381</v>
      </c>
      <c r="T82" s="172"/>
      <c r="U82" s="169">
        <v>0</v>
      </c>
      <c r="V82" s="166" t="s">
        <v>381</v>
      </c>
      <c r="W82" s="170" t="s">
        <v>381</v>
      </c>
      <c r="X82" s="172"/>
      <c r="Y82" s="169">
        <v>0</v>
      </c>
      <c r="Z82" s="166" t="s">
        <v>381</v>
      </c>
      <c r="AA82" s="170" t="s">
        <v>381</v>
      </c>
      <c r="AB82" s="172"/>
      <c r="AC82" s="169">
        <v>0</v>
      </c>
      <c r="AD82" s="166" t="s">
        <v>381</v>
      </c>
      <c r="AE82" s="170" t="s">
        <v>381</v>
      </c>
      <c r="AF82" s="172"/>
      <c r="AG82" s="169">
        <v>0</v>
      </c>
      <c r="AH82" s="166" t="s">
        <v>381</v>
      </c>
      <c r="AI82" s="170" t="s">
        <v>381</v>
      </c>
      <c r="AJ82" s="172"/>
      <c r="AK82" s="169">
        <v>63.65</v>
      </c>
      <c r="AL82" s="166" t="s">
        <v>514</v>
      </c>
      <c r="AM82" s="170" t="s">
        <v>514</v>
      </c>
      <c r="AN82" s="172"/>
      <c r="AO82" s="169">
        <v>0</v>
      </c>
      <c r="AP82" s="166" t="s">
        <v>381</v>
      </c>
      <c r="AQ82" s="170" t="s">
        <v>381</v>
      </c>
      <c r="AR82" s="172"/>
      <c r="AS82" s="169">
        <f>(1000/(AT82/AU82)+AT82/7)*0.6328</f>
        <v>63.651127043364</v>
      </c>
      <c r="AT82" s="166">
        <v>152.2</v>
      </c>
      <c r="AU82" s="170">
        <v>12</v>
      </c>
      <c r="AW82" s="28"/>
      <c r="AX82" s="34"/>
      <c r="AY82" s="35"/>
      <c r="BA82" s="28"/>
      <c r="BB82" s="34"/>
      <c r="BC82" s="35"/>
      <c r="BE82" s="28"/>
      <c r="BF82" s="34"/>
      <c r="BG82" s="35"/>
      <c r="BH82" s="28"/>
    </row>
    <row r="83" spans="1:60" s="44" customFormat="1" ht="12.75">
      <c r="A83" s="49" t="s">
        <v>238</v>
      </c>
      <c r="B83" s="162" t="s">
        <v>406</v>
      </c>
      <c r="C83" s="163" t="s">
        <v>407</v>
      </c>
      <c r="D83" s="164" t="s">
        <v>107</v>
      </c>
      <c r="E83" s="165">
        <f>F83*(I83+M83+Q83+U83+Y83+AC83+AG83+AK83+AO83+AS83+AW83+BA83+BE83)</f>
        <v>139.12085115849777</v>
      </c>
      <c r="F83" s="166">
        <f>IF(D83="MDR",1.3,0)+IF(D83="D12",1.23,0)+IF(D83="D14",1.17,0)+IF(D83="D16",1.12,0)+IF(D83="D19",1.07,0)+IF(D83="D20",1.04,0)+IF(D83="D35",1.1,0)+IF(D83="D50",1.17,0)+IF(D83="M12",1.18,0)+IF(D83="M14",1.12,0)+IF(D83="M16",1.07,0)+IF(D83="M19",1.03,0)+IF(D83="M20",1,0)+IF(D83="M40",1.05,0)+IF(D83="M50",1.1,0)+IF(D83="D60",1.25,0)+IF(D83="M70",1.21,0)</f>
        <v>1</v>
      </c>
      <c r="G83" s="167">
        <f>IF(I83&gt;0,1,0)+IF(M83&gt;0,1,0)+IF(Q83&gt;0,1,0)+IF(U83&gt;0,1,0)+IF(Y83&gt;0,1,0)+IF(AC83&gt;0,1,0)+IF(AG83&gt;0,1,0)+IF(AK83&gt;0,1,0)+IF(AO83&gt;0,1,0)+IF(AS83&gt;0,1,0)+IF(AW83&gt;0,1,0)+IF(BA83&gt;0,1,0)+IF(BE83,1,0)</f>
        <v>2</v>
      </c>
      <c r="H83" s="168">
        <f>E83/G83</f>
        <v>69.56042557924889</v>
      </c>
      <c r="I83" s="169">
        <f>(1000/(J83/K83)+J83/7)*0.7469</f>
        <v>71.3681126265146</v>
      </c>
      <c r="J83" s="166">
        <v>70.15</v>
      </c>
      <c r="K83" s="170">
        <v>6</v>
      </c>
      <c r="L83" s="171"/>
      <c r="M83" s="169">
        <f>(1000/(N83/O83)+N83/7)*0.7041</f>
        <v>67.75273853198317</v>
      </c>
      <c r="N83" s="166">
        <v>44.51</v>
      </c>
      <c r="O83" s="170">
        <v>4</v>
      </c>
      <c r="P83" s="171"/>
      <c r="Q83" s="169">
        <v>0</v>
      </c>
      <c r="R83" s="166" t="s">
        <v>381</v>
      </c>
      <c r="S83" s="170" t="s">
        <v>381</v>
      </c>
      <c r="T83" s="171"/>
      <c r="U83" s="169">
        <v>0</v>
      </c>
      <c r="V83" s="166" t="s">
        <v>381</v>
      </c>
      <c r="W83" s="170" t="s">
        <v>381</v>
      </c>
      <c r="X83" s="171"/>
      <c r="Y83" s="169">
        <v>0</v>
      </c>
      <c r="Z83" s="166" t="s">
        <v>381</v>
      </c>
      <c r="AA83" s="170" t="s">
        <v>381</v>
      </c>
      <c r="AB83" s="171"/>
      <c r="AC83" s="169">
        <v>0</v>
      </c>
      <c r="AD83" s="166" t="s">
        <v>381</v>
      </c>
      <c r="AE83" s="170" t="s">
        <v>381</v>
      </c>
      <c r="AF83" s="171"/>
      <c r="AG83" s="169">
        <v>0</v>
      </c>
      <c r="AH83" s="166" t="s">
        <v>381</v>
      </c>
      <c r="AI83" s="170" t="s">
        <v>381</v>
      </c>
      <c r="AJ83" s="171"/>
      <c r="AK83" s="169">
        <v>0</v>
      </c>
      <c r="AL83" s="166" t="s">
        <v>381</v>
      </c>
      <c r="AM83" s="170" t="s">
        <v>381</v>
      </c>
      <c r="AN83" s="171"/>
      <c r="AO83" s="169">
        <v>0</v>
      </c>
      <c r="AP83" s="166" t="s">
        <v>381</v>
      </c>
      <c r="AQ83" s="170" t="s">
        <v>381</v>
      </c>
      <c r="AR83" s="171"/>
      <c r="AS83" s="169">
        <v>0</v>
      </c>
      <c r="AT83" s="166" t="s">
        <v>381</v>
      </c>
      <c r="AU83" s="170" t="s">
        <v>381</v>
      </c>
      <c r="AV83" s="29"/>
      <c r="AW83" s="28"/>
      <c r="AX83" s="34"/>
      <c r="AY83" s="35"/>
      <c r="BA83" s="28"/>
      <c r="BB83" s="34"/>
      <c r="BC83" s="35"/>
      <c r="BE83" s="28"/>
      <c r="BF83" s="34"/>
      <c r="BG83" s="35"/>
      <c r="BH83" s="28"/>
    </row>
    <row r="84" spans="1:60" s="44" customFormat="1" ht="12.75">
      <c r="A84" s="49" t="s">
        <v>239</v>
      </c>
      <c r="B84" s="33" t="s">
        <v>379</v>
      </c>
      <c r="C84" s="51" t="s">
        <v>380</v>
      </c>
      <c r="D84" s="27" t="s">
        <v>131</v>
      </c>
      <c r="E84" s="36">
        <f>F84*(I84+M84+Q84+U84+Y84+AC84+AG84+AK84+AO84+AS84+AW84+BA84+BE84)</f>
        <v>138.6983936246951</v>
      </c>
      <c r="F84" s="34">
        <f>IF(D84="MDR",1.3,0)+IF(D84="D12",1.23,0)+IF(D84="D14",1.17,0)+IF(D84="D16",1.12,0)+IF(D84="D19",1.07,0)+IF(D84="D20",1.04,0)+IF(D84="D35",1.1,0)+IF(D84="D50",1.17,0)+IF(D84="M12",1.18,0)+IF(D84="M14",1.12,0)+IF(D84="M16",1.07,0)+IF(D84="M19",1.03,0)+IF(D84="M20",1,0)+IF(D84="M40",1.05,0)+IF(D84="M50",1.1,0)+IF(D84="D60",1.25,0)+IF(D84="M70",1.21,0)</f>
        <v>1.04</v>
      </c>
      <c r="G84" s="35">
        <f>IF(I84&gt;0,1,0)+IF(M84&gt;0,1,0)+IF(Q84&gt;0,1,0)+IF(U84&gt;0,1,0)+IF(Y84&gt;0,1,0)+IF(AC84&gt;0,1,0)+IF(AG84&gt;0,1,0)+IF(AK84&gt;0,1,0)+IF(AO84&gt;0,1,0)+IF(AS84&gt;0,1,0)+IF(AW84&gt;0,1,0)+IF(BA84&gt;0,1,0)+IF(BE84,1,0)</f>
        <v>3</v>
      </c>
      <c r="H84" s="28">
        <f>E84/G84</f>
        <v>46.23279787489836</v>
      </c>
      <c r="I84" s="38">
        <v>0</v>
      </c>
      <c r="J84" s="34" t="s">
        <v>381</v>
      </c>
      <c r="K84" s="40" t="s">
        <v>381</v>
      </c>
      <c r="L84" s="29"/>
      <c r="M84" s="38">
        <v>0</v>
      </c>
      <c r="N84" s="34" t="s">
        <v>381</v>
      </c>
      <c r="O84" s="40" t="s">
        <v>381</v>
      </c>
      <c r="P84" s="29"/>
      <c r="Q84" s="38">
        <v>0</v>
      </c>
      <c r="R84" s="34" t="s">
        <v>381</v>
      </c>
      <c r="S84" s="40" t="s">
        <v>381</v>
      </c>
      <c r="T84" s="29"/>
      <c r="U84" s="38">
        <v>0</v>
      </c>
      <c r="V84" s="34" t="s">
        <v>381</v>
      </c>
      <c r="W84" s="40" t="s">
        <v>381</v>
      </c>
      <c r="X84" s="31"/>
      <c r="Y84" s="38">
        <f>(1000/(Z84/AA84)+Z84/7)*0.5863</f>
        <v>43.26969193444959</v>
      </c>
      <c r="Z84" s="34">
        <v>80.2</v>
      </c>
      <c r="AA84" s="40">
        <v>5</v>
      </c>
      <c r="AB84" s="31"/>
      <c r="AC84" s="38">
        <v>0</v>
      </c>
      <c r="AD84" s="34">
        <v>0</v>
      </c>
      <c r="AE84" s="40">
        <v>0</v>
      </c>
      <c r="AG84" s="38">
        <f>(1000/(AH84/AI84)+AH84/7)*0.3404</f>
        <v>32.40244074332558</v>
      </c>
      <c r="AH84" s="34">
        <v>84.17</v>
      </c>
      <c r="AI84" s="40">
        <v>7</v>
      </c>
      <c r="AK84" s="38">
        <f>(1000/(AL84/AM84)+AL84/7)*0.2098</f>
        <v>57.691707345970094</v>
      </c>
      <c r="AL84" s="34">
        <v>37.08</v>
      </c>
      <c r="AM84" s="40">
        <v>10</v>
      </c>
      <c r="AO84" s="38">
        <v>0</v>
      </c>
      <c r="AP84" s="34" t="s">
        <v>381</v>
      </c>
      <c r="AQ84" s="40" t="s">
        <v>381</v>
      </c>
      <c r="AS84" s="38">
        <v>0</v>
      </c>
      <c r="AT84" s="34" t="s">
        <v>381</v>
      </c>
      <c r="AU84" s="40" t="s">
        <v>381</v>
      </c>
      <c r="AW84" s="28"/>
      <c r="AX84" s="34"/>
      <c r="AY84" s="35"/>
      <c r="BA84" s="28"/>
      <c r="BB84" s="34"/>
      <c r="BC84" s="35"/>
      <c r="BE84" s="28"/>
      <c r="BF84" s="34"/>
      <c r="BG84" s="35"/>
      <c r="BH84" s="28"/>
    </row>
    <row r="85" spans="1:60" s="44" customFormat="1" ht="12.75">
      <c r="A85" s="49" t="s">
        <v>240</v>
      </c>
      <c r="B85" s="162" t="s">
        <v>411</v>
      </c>
      <c r="C85" s="163" t="s">
        <v>412</v>
      </c>
      <c r="D85" s="164" t="s">
        <v>10</v>
      </c>
      <c r="E85" s="165">
        <f>F85*(I85+M85+Q85+U85+Y85+AC85+AG85+AK85+AO85+AS85+AW85+BA85+BE85)</f>
        <v>133.59886828596012</v>
      </c>
      <c r="F85" s="166">
        <f>IF(D85="MDR",1.3,0)+IF(D85="D12",1.23,0)+IF(D85="D14",1.17,0)+IF(D85="D16",1.12,0)+IF(D85="D19",1.07,0)+IF(D85="D20",1.04,0)+IF(D85="D35",1.1,0)+IF(D85="D50",1.17,0)+IF(D85="M12",1.18,0)+IF(D85="M14",1.12,0)+IF(D85="M16",1.07,0)+IF(D85="M19",1.03,0)+IF(D85="M20",1,0)+IF(D85="M40",1.05,0)+IF(D85="M50",1.1,0)+IF(D85="D60",1.25,0)+IF(D85="M70",1.21,0)</f>
        <v>1.05</v>
      </c>
      <c r="G85" s="167">
        <f>IF(I85&gt;0,1,0)+IF(M85&gt;0,1,0)+IF(Q85&gt;0,1,0)+IF(U85&gt;0,1,0)+IF(Y85&gt;0,1,0)+IF(AC85&gt;0,1,0)+IF(AG85&gt;0,1,0)+IF(AK85&gt;0,1,0)+IF(AO85&gt;0,1,0)+IF(AS85&gt;0,1,0)+IF(AW85&gt;0,1,0)+IF(BA85&gt;0,1,0)+IF(BE85,1,0)</f>
        <v>2</v>
      </c>
      <c r="H85" s="168">
        <f>E85/G85</f>
        <v>66.79943414298006</v>
      </c>
      <c r="I85" s="169">
        <f>(1000/(J85/K85)+J85/7)*0.7469</f>
        <v>73.03807542295274</v>
      </c>
      <c r="J85" s="166">
        <v>68.14</v>
      </c>
      <c r="K85" s="170">
        <v>6</v>
      </c>
      <c r="L85" s="171"/>
      <c r="M85" s="169">
        <f>(1000/(N85/O85)+N85/7)*0.7041</f>
        <v>54.198941992247356</v>
      </c>
      <c r="N85" s="166">
        <v>94.53</v>
      </c>
      <c r="O85" s="170">
        <v>6</v>
      </c>
      <c r="P85" s="171"/>
      <c r="Q85" s="169">
        <v>0</v>
      </c>
      <c r="R85" s="166" t="s">
        <v>381</v>
      </c>
      <c r="S85" s="170" t="s">
        <v>381</v>
      </c>
      <c r="T85" s="171"/>
      <c r="U85" s="169">
        <v>0</v>
      </c>
      <c r="V85" s="166" t="s">
        <v>381</v>
      </c>
      <c r="W85" s="170" t="s">
        <v>381</v>
      </c>
      <c r="X85" s="171"/>
      <c r="Y85" s="169">
        <v>0</v>
      </c>
      <c r="Z85" s="166" t="s">
        <v>381</v>
      </c>
      <c r="AA85" s="170" t="s">
        <v>381</v>
      </c>
      <c r="AB85" s="171"/>
      <c r="AC85" s="169">
        <v>0</v>
      </c>
      <c r="AD85" s="166" t="s">
        <v>381</v>
      </c>
      <c r="AE85" s="170" t="s">
        <v>381</v>
      </c>
      <c r="AF85" s="171"/>
      <c r="AG85" s="169">
        <v>0</v>
      </c>
      <c r="AH85" s="166" t="s">
        <v>381</v>
      </c>
      <c r="AI85" s="170" t="s">
        <v>381</v>
      </c>
      <c r="AJ85" s="171"/>
      <c r="AK85" s="169">
        <v>0</v>
      </c>
      <c r="AL85" s="166" t="s">
        <v>381</v>
      </c>
      <c r="AM85" s="170" t="s">
        <v>381</v>
      </c>
      <c r="AN85" s="171"/>
      <c r="AO85" s="169">
        <v>0</v>
      </c>
      <c r="AP85" s="166" t="s">
        <v>381</v>
      </c>
      <c r="AQ85" s="170" t="s">
        <v>381</v>
      </c>
      <c r="AR85" s="171"/>
      <c r="AS85" s="169">
        <v>0</v>
      </c>
      <c r="AT85" s="166" t="s">
        <v>381</v>
      </c>
      <c r="AU85" s="170" t="s">
        <v>381</v>
      </c>
      <c r="AW85" s="28"/>
      <c r="AX85" s="34"/>
      <c r="AY85" s="35"/>
      <c r="BA85" s="28"/>
      <c r="BB85" s="34"/>
      <c r="BC85" s="35"/>
      <c r="BE85" s="28"/>
      <c r="BF85" s="34"/>
      <c r="BG85" s="35"/>
      <c r="BH85" s="33"/>
    </row>
    <row r="86" spans="1:60" s="44" customFormat="1" ht="12.75">
      <c r="A86" s="49" t="s">
        <v>250</v>
      </c>
      <c r="B86" s="162" t="s">
        <v>383</v>
      </c>
      <c r="C86" s="163" t="s">
        <v>384</v>
      </c>
      <c r="D86" s="164" t="s">
        <v>196</v>
      </c>
      <c r="E86" s="165">
        <f>F86*(I86+M86+Q86+U86+Y86+AC86+AG86+AK86+AO86+AS86+AW86+BA86+BE86)</f>
        <v>131.93516303675645</v>
      </c>
      <c r="F86" s="166">
        <f>IF(D86="MDR",1.3,0)+IF(D86="D12",1.23,0)+IF(D86="D14",1.17,0)+IF(D86="D16",1.12,0)+IF(D86="D19",1.07,0)+IF(D86="D20",1.04,0)+IF(D86="D35",1.1,0)+IF(D86="D50",1.17,0)+IF(D86="M12",1.18,0)+IF(D86="M14",1.12,0)+IF(D86="M16",1.07,0)+IF(D86="M19",1.03,0)+IF(D86="M20",1,0)+IF(D86="M40",1.05,0)+IF(D86="M50",1.1,0)+IF(D86="D60",1.25,0)+IF(D86="M70",1.21,0)</f>
        <v>1.23</v>
      </c>
      <c r="G86" s="167">
        <f>IF(I86&gt;0,1,0)+IF(M86&gt;0,1,0)+IF(Q86&gt;0,1,0)+IF(U86&gt;0,1,0)+IF(Y86&gt;0,1,0)+IF(AC86&gt;0,1,0)+IF(AG86&gt;0,1,0)+IF(AK86&gt;0,1,0)+IF(AO86&gt;0,1,0)+IF(AS86&gt;0,1,0)+IF(AW86&gt;0,1,0)+IF(BA86&gt;0,1,0)+IF(BE86,1,0)</f>
        <v>2</v>
      </c>
      <c r="H86" s="168">
        <f>E86/G86</f>
        <v>65.96758151837822</v>
      </c>
      <c r="I86" s="169">
        <f>(1000/(J86/K86)+J86/7)*0.7469</f>
        <v>58.721375</v>
      </c>
      <c r="J86" s="166">
        <v>41.25</v>
      </c>
      <c r="K86" s="170">
        <v>3</v>
      </c>
      <c r="L86" s="171"/>
      <c r="M86" s="169">
        <f>(1000/(N86/O86)+N86/7)*0.7041</f>
        <v>48.54298519248493</v>
      </c>
      <c r="N86" s="166">
        <v>48.36</v>
      </c>
      <c r="O86" s="170">
        <v>3</v>
      </c>
      <c r="P86" s="171"/>
      <c r="Q86" s="169">
        <v>0</v>
      </c>
      <c r="R86" s="166" t="s">
        <v>381</v>
      </c>
      <c r="S86" s="170" t="s">
        <v>381</v>
      </c>
      <c r="T86" s="171"/>
      <c r="U86" s="169">
        <v>0</v>
      </c>
      <c r="V86" s="166" t="s">
        <v>381</v>
      </c>
      <c r="W86" s="170" t="s">
        <v>381</v>
      </c>
      <c r="X86" s="171"/>
      <c r="Y86" s="169">
        <v>0</v>
      </c>
      <c r="Z86" s="166" t="s">
        <v>381</v>
      </c>
      <c r="AA86" s="170" t="s">
        <v>381</v>
      </c>
      <c r="AB86" s="171"/>
      <c r="AC86" s="169">
        <v>0</v>
      </c>
      <c r="AD86" s="166" t="s">
        <v>381</v>
      </c>
      <c r="AE86" s="170" t="s">
        <v>381</v>
      </c>
      <c r="AF86" s="172"/>
      <c r="AG86" s="169">
        <v>0</v>
      </c>
      <c r="AH86" s="166" t="s">
        <v>381</v>
      </c>
      <c r="AI86" s="170" t="s">
        <v>381</v>
      </c>
      <c r="AJ86" s="172"/>
      <c r="AK86" s="169">
        <v>0</v>
      </c>
      <c r="AL86" s="166" t="s">
        <v>381</v>
      </c>
      <c r="AM86" s="170" t="s">
        <v>381</v>
      </c>
      <c r="AN86" s="172"/>
      <c r="AO86" s="169">
        <v>0</v>
      </c>
      <c r="AP86" s="166" t="s">
        <v>381</v>
      </c>
      <c r="AQ86" s="170" t="s">
        <v>381</v>
      </c>
      <c r="AR86" s="172"/>
      <c r="AS86" s="169">
        <v>0</v>
      </c>
      <c r="AT86" s="166" t="s">
        <v>381</v>
      </c>
      <c r="AU86" s="170" t="s">
        <v>381</v>
      </c>
      <c r="AW86" s="28"/>
      <c r="AX86" s="34"/>
      <c r="AY86" s="35"/>
      <c r="BA86" s="28"/>
      <c r="BB86" s="34"/>
      <c r="BC86" s="35"/>
      <c r="BE86" s="28"/>
      <c r="BF86" s="34"/>
      <c r="BG86" s="35"/>
      <c r="BH86" s="33"/>
    </row>
    <row r="87" spans="1:60" s="44" customFormat="1" ht="12.75">
      <c r="A87" s="49" t="s">
        <v>258</v>
      </c>
      <c r="B87" s="33" t="s">
        <v>134</v>
      </c>
      <c r="C87" s="27" t="s">
        <v>135</v>
      </c>
      <c r="D87" s="27" t="s">
        <v>131</v>
      </c>
      <c r="E87" s="36">
        <f>F87*(I87+M87+Q87+U87+Y87+AC87+AG87+AK87+AO87+AS87+AW87+BA87+BE87)</f>
        <v>130.97313495414292</v>
      </c>
      <c r="F87" s="34">
        <f>IF(D87="MDR",1.3,0)+IF(D87="D12",1.23,0)+IF(D87="D14",1.17,0)+IF(D87="D16",1.12,0)+IF(D87="D19",1.07,0)+IF(D87="D20",1.04,0)+IF(D87="D35",1.1,0)+IF(D87="D50",1.17,0)+IF(D87="M12",1.18,0)+IF(D87="M14",1.12,0)+IF(D87="M16",1.07,0)+IF(D87="M19",1.03,0)+IF(D87="M20",1,0)+IF(D87="M40",1.05,0)+IF(D87="M50",1.1,0)+IF(D87="D60",1.25,0)+IF(D87="M70",1.21,0)</f>
        <v>1.04</v>
      </c>
      <c r="G87" s="35">
        <f>IF(I87&gt;0,1,0)+IF(M87&gt;0,1,0)+IF(Q87&gt;0,1,0)+IF(U87&gt;0,1,0)+IF(Y87&gt;0,1,0)+IF(AC87&gt;0,1,0)+IF(AG87&gt;0,1,0)+IF(AK87&gt;0,1,0)+IF(AO87&gt;0,1,0)+IF(AS87&gt;0,1,0)+IF(AW87&gt;0,1,0)+IF(BA87&gt;0,1,0)+IF(BE87,1,0)</f>
        <v>2</v>
      </c>
      <c r="H87" s="28">
        <f>E87/G87</f>
        <v>65.48656747707146</v>
      </c>
      <c r="I87" s="38">
        <v>0</v>
      </c>
      <c r="J87" s="34" t="s">
        <v>381</v>
      </c>
      <c r="K87" s="40" t="s">
        <v>381</v>
      </c>
      <c r="L87" s="28"/>
      <c r="M87" s="38">
        <v>0</v>
      </c>
      <c r="N87" s="34" t="s">
        <v>381</v>
      </c>
      <c r="O87" s="40" t="s">
        <v>381</v>
      </c>
      <c r="P87" s="35"/>
      <c r="Q87" s="38">
        <v>0</v>
      </c>
      <c r="R87" s="34" t="s">
        <v>381</v>
      </c>
      <c r="S87" s="40" t="s">
        <v>381</v>
      </c>
      <c r="U87" s="38">
        <v>0</v>
      </c>
      <c r="V87" s="34" t="s">
        <v>381</v>
      </c>
      <c r="W87" s="40" t="s">
        <v>381</v>
      </c>
      <c r="Y87" s="38">
        <v>0</v>
      </c>
      <c r="Z87" s="34" t="s">
        <v>381</v>
      </c>
      <c r="AA87" s="40" t="s">
        <v>381</v>
      </c>
      <c r="AC87" s="38">
        <v>0</v>
      </c>
      <c r="AD87" s="34" t="s">
        <v>381</v>
      </c>
      <c r="AE87" s="40" t="s">
        <v>381</v>
      </c>
      <c r="AG87" s="38">
        <v>0</v>
      </c>
      <c r="AH87" s="34" t="s">
        <v>381</v>
      </c>
      <c r="AI87" s="40" t="s">
        <v>381</v>
      </c>
      <c r="AK87" s="38">
        <v>0</v>
      </c>
      <c r="AL87" s="34" t="s">
        <v>381</v>
      </c>
      <c r="AM87" s="40" t="s">
        <v>381</v>
      </c>
      <c r="AO87" s="38">
        <f>(1000/(AP87/AQ87)+AP87/7)*0.5901</f>
        <v>60.57173939184305</v>
      </c>
      <c r="AP87" s="34">
        <v>116.22</v>
      </c>
      <c r="AQ87" s="40">
        <v>10</v>
      </c>
      <c r="AS87" s="38">
        <f>(1000/(AT87/AU87)+AT87/7)*0.6328</f>
        <v>65.36396729483283</v>
      </c>
      <c r="AT87" s="34">
        <v>115.15</v>
      </c>
      <c r="AU87" s="40">
        <v>10</v>
      </c>
      <c r="AW87" s="28"/>
      <c r="AX87" s="34"/>
      <c r="AY87" s="35"/>
      <c r="BA87" s="28"/>
      <c r="BB87" s="34"/>
      <c r="BC87" s="35"/>
      <c r="BE87" s="28"/>
      <c r="BF87" s="34"/>
      <c r="BG87" s="35"/>
      <c r="BH87" s="28"/>
    </row>
    <row r="88" spans="1:60" s="44" customFormat="1" ht="12.75">
      <c r="A88" s="49" t="s">
        <v>261</v>
      </c>
      <c r="B88" s="33" t="s">
        <v>453</v>
      </c>
      <c r="C88" s="51" t="s">
        <v>454</v>
      </c>
      <c r="D88" s="27" t="s">
        <v>26</v>
      </c>
      <c r="E88" s="36">
        <f>F88*(I88+M88+Q88+U88+Y88+AC88+AG88+AK88+AO88+AS88+AW88+BA88+BE88)</f>
        <v>123.12000683882322</v>
      </c>
      <c r="F88" s="34">
        <f>IF(D88="MDR",1.3,0)+IF(D88="D12",1.23,0)+IF(D88="D14",1.17,0)+IF(D88="D16",1.12,0)+IF(D88="D19",1.07,0)+IF(D88="D20",1.04,0)+IF(D88="D35",1.1,0)+IF(D88="D50",1.17,0)+IF(D88="M12",1.18,0)+IF(D88="M14",1.12,0)+IF(D88="M16",1.07,0)+IF(D88="M19",1.03,0)+IF(D88="M20",1,0)+IF(D88="M40",1.05,0)+IF(D88="M50",1.1,0)+IF(D88="D60",1.25,0)+IF(D88="M70",1.21,0)</f>
        <v>1.1</v>
      </c>
      <c r="G88" s="35">
        <f>IF(I88&gt;0,1,0)+IF(M88&gt;0,1,0)+IF(Q88&gt;0,1,0)+IF(U88&gt;0,1,0)+IF(Y88&gt;0,1,0)+IF(AC88&gt;0,1,0)+IF(AG88&gt;0,1,0)+IF(AK88&gt;0,1,0)+IF(AO88&gt;0,1,0)+IF(AS88&gt;0,1,0)+IF(AW88&gt;0,1,0)+IF(BA88&gt;0,1,0)+IF(BE88,1,0)</f>
        <v>2</v>
      </c>
      <c r="H88" s="28">
        <f>E88/G88</f>
        <v>61.56000341941161</v>
      </c>
      <c r="I88" s="38">
        <v>0</v>
      </c>
      <c r="J88" s="34" t="s">
        <v>381</v>
      </c>
      <c r="K88" s="40" t="s">
        <v>381</v>
      </c>
      <c r="L88" s="29"/>
      <c r="M88" s="38">
        <v>0</v>
      </c>
      <c r="N88" s="34" t="s">
        <v>381</v>
      </c>
      <c r="O88" s="40" t="s">
        <v>381</v>
      </c>
      <c r="P88" s="29"/>
      <c r="Q88" s="38">
        <f>(1000/(R88/S88)+R88/7)*0.6153</f>
        <v>58.231639583016474</v>
      </c>
      <c r="R88" s="34">
        <v>71.01</v>
      </c>
      <c r="S88" s="40">
        <v>6</v>
      </c>
      <c r="T88" s="29"/>
      <c r="U88" s="38">
        <f>(1000/(V88/W88)+V88/7)*0.6492</f>
        <v>53.69563936136826</v>
      </c>
      <c r="V88" s="34">
        <v>85.03</v>
      </c>
      <c r="W88" s="40">
        <v>6</v>
      </c>
      <c r="Y88" s="38">
        <v>0</v>
      </c>
      <c r="Z88" s="34" t="s">
        <v>381</v>
      </c>
      <c r="AA88" s="40" t="s">
        <v>381</v>
      </c>
      <c r="AC88" s="38">
        <v>0</v>
      </c>
      <c r="AD88" s="34" t="s">
        <v>381</v>
      </c>
      <c r="AE88" s="40" t="s">
        <v>381</v>
      </c>
      <c r="AG88" s="38">
        <v>0</v>
      </c>
      <c r="AH88" s="34" t="s">
        <v>381</v>
      </c>
      <c r="AI88" s="40" t="s">
        <v>381</v>
      </c>
      <c r="AK88" s="38">
        <v>0</v>
      </c>
      <c r="AL88" s="34" t="s">
        <v>381</v>
      </c>
      <c r="AM88" s="40" t="s">
        <v>381</v>
      </c>
      <c r="AO88" s="38">
        <v>0</v>
      </c>
      <c r="AP88" s="34" t="s">
        <v>381</v>
      </c>
      <c r="AQ88" s="40" t="s">
        <v>381</v>
      </c>
      <c r="AS88" s="38">
        <v>0</v>
      </c>
      <c r="AT88" s="34" t="s">
        <v>381</v>
      </c>
      <c r="AU88" s="40" t="s">
        <v>381</v>
      </c>
      <c r="AW88" s="28"/>
      <c r="AX88" s="34"/>
      <c r="AY88" s="35"/>
      <c r="BA88" s="28"/>
      <c r="BB88" s="34"/>
      <c r="BC88" s="35"/>
      <c r="BE88" s="28"/>
      <c r="BF88" s="34"/>
      <c r="BG88" s="35"/>
      <c r="BH88" s="33"/>
    </row>
    <row r="89" spans="1:60" s="44" customFormat="1" ht="12.75">
      <c r="A89" s="49" t="s">
        <v>264</v>
      </c>
      <c r="B89" s="162" t="s">
        <v>409</v>
      </c>
      <c r="C89" s="163" t="s">
        <v>415</v>
      </c>
      <c r="D89" s="164" t="s">
        <v>107</v>
      </c>
      <c r="E89" s="165">
        <f>F89*(I89+M89+Q89+U89+Y89+AC89+AG89+AK89+AO89+AS89+AW89+BA89+BE89)</f>
        <v>121.36798983570282</v>
      </c>
      <c r="F89" s="166">
        <f>IF(D89="MDR",1.3,0)+IF(D89="D12",1.23,0)+IF(D89="D14",1.17,0)+IF(D89="D16",1.12,0)+IF(D89="D19",1.07,0)+IF(D89="D20",1.04,0)+IF(D89="D35",1.1,0)+IF(D89="D50",1.17,0)+IF(D89="M12",1.18,0)+IF(D89="M14",1.12,0)+IF(D89="M16",1.07,0)+IF(D89="M19",1.03,0)+IF(D89="M20",1,0)+IF(D89="M40",1.05,0)+IF(D89="M50",1.1,0)+IF(D89="D60",1.25,0)+IF(D89="M70",1.21,0)</f>
        <v>1</v>
      </c>
      <c r="G89" s="167">
        <f>IF(I89&gt;0,1,0)+IF(M89&gt;0,1,0)+IF(Q89&gt;0,1,0)+IF(U89&gt;0,1,0)+IF(Y89&gt;0,1,0)+IF(AC89&gt;0,1,0)+IF(AG89&gt;0,1,0)+IF(AK89&gt;0,1,0)+IF(AO89&gt;0,1,0)+IF(AS89&gt;0,1,0)+IF(AW89&gt;0,1,0)+IF(BA89&gt;0,1,0)+IF(BE89,1,0)</f>
        <v>2</v>
      </c>
      <c r="H89" s="168">
        <f>E89/G89</f>
        <v>60.68399491785141</v>
      </c>
      <c r="I89" s="169">
        <f>(1000/(J89/K89)+J89/7)*0.7469</f>
        <v>60.63632619920319</v>
      </c>
      <c r="J89" s="166">
        <v>70.28</v>
      </c>
      <c r="K89" s="170">
        <v>5</v>
      </c>
      <c r="L89" s="171"/>
      <c r="M89" s="169">
        <f>(1000/(N89/O89)+N89/7)*0.7041</f>
        <v>60.73166363649962</v>
      </c>
      <c r="N89" s="166">
        <v>80.22</v>
      </c>
      <c r="O89" s="170">
        <v>6</v>
      </c>
      <c r="P89" s="171"/>
      <c r="Q89" s="169">
        <v>0</v>
      </c>
      <c r="R89" s="166" t="s">
        <v>381</v>
      </c>
      <c r="S89" s="170" t="s">
        <v>381</v>
      </c>
      <c r="T89" s="171"/>
      <c r="U89" s="169">
        <v>0</v>
      </c>
      <c r="V89" s="166" t="s">
        <v>381</v>
      </c>
      <c r="W89" s="170" t="s">
        <v>381</v>
      </c>
      <c r="X89" s="171"/>
      <c r="Y89" s="169">
        <v>0</v>
      </c>
      <c r="Z89" s="166" t="s">
        <v>381</v>
      </c>
      <c r="AA89" s="170" t="s">
        <v>381</v>
      </c>
      <c r="AB89" s="171"/>
      <c r="AC89" s="169">
        <v>0</v>
      </c>
      <c r="AD89" s="166" t="s">
        <v>381</v>
      </c>
      <c r="AE89" s="170" t="s">
        <v>381</v>
      </c>
      <c r="AF89" s="171"/>
      <c r="AG89" s="169">
        <v>0</v>
      </c>
      <c r="AH89" s="166" t="s">
        <v>381</v>
      </c>
      <c r="AI89" s="170" t="s">
        <v>381</v>
      </c>
      <c r="AJ89" s="171"/>
      <c r="AK89" s="169">
        <v>0</v>
      </c>
      <c r="AL89" s="166" t="s">
        <v>381</v>
      </c>
      <c r="AM89" s="170" t="s">
        <v>381</v>
      </c>
      <c r="AN89" s="171"/>
      <c r="AO89" s="169">
        <v>0</v>
      </c>
      <c r="AP89" s="166" t="s">
        <v>381</v>
      </c>
      <c r="AQ89" s="170" t="s">
        <v>381</v>
      </c>
      <c r="AR89" s="171"/>
      <c r="AS89" s="169">
        <v>0</v>
      </c>
      <c r="AT89" s="166" t="s">
        <v>381</v>
      </c>
      <c r="AU89" s="170" t="s">
        <v>381</v>
      </c>
      <c r="AW89" s="28"/>
      <c r="AX89" s="34"/>
      <c r="AY89" s="35"/>
      <c r="BA89" s="28"/>
      <c r="BB89" s="34"/>
      <c r="BC89" s="35"/>
      <c r="BE89" s="28"/>
      <c r="BF89" s="34"/>
      <c r="BG89" s="35"/>
      <c r="BH89" s="28"/>
    </row>
    <row r="90" spans="1:60" s="44" customFormat="1" ht="12.75">
      <c r="A90" s="49" t="s">
        <v>265</v>
      </c>
      <c r="B90" s="33" t="s">
        <v>178</v>
      </c>
      <c r="C90" s="27" t="s">
        <v>179</v>
      </c>
      <c r="D90" s="27" t="s">
        <v>7</v>
      </c>
      <c r="E90" s="36">
        <f>F90*(I90+M90+Q90+U90+Y90+AC90+AG90+AK90+AO90+AS90+AW90+BA90+BE90)</f>
        <v>121.07300406763831</v>
      </c>
      <c r="F90" s="34">
        <f>IF(D90="MDR",1.3,0)+IF(D90="D12",1.23,0)+IF(D90="D14",1.17,0)+IF(D90="D16",1.12,0)+IF(D90="D19",1.07,0)+IF(D90="D20",1.04,0)+IF(D90="D35",1.1,0)+IF(D90="D50",1.17,0)+IF(D90="M12",1.18,0)+IF(D90="M14",1.12,0)+IF(D90="M16",1.07,0)+IF(D90="M19",1.03,0)+IF(D90="M20",1,0)+IF(D90="M40",1.05,0)+IF(D90="M50",1.1,0)+IF(D90="D60",1.25,0)+IF(D90="M70",1.21,0)</f>
        <v>1.18</v>
      </c>
      <c r="G90" s="35">
        <f>IF(I90&gt;0,1,0)+IF(M90&gt;0,1,0)+IF(Q90&gt;0,1,0)+IF(U90&gt;0,1,0)+IF(Y90&gt;0,1,0)+IF(AC90&gt;0,1,0)+IF(AG90&gt;0,1,0)+IF(AK90&gt;0,1,0)+IF(AO90&gt;0,1,0)+IF(AS90&gt;0,1,0)+IF(AW90&gt;0,1,0)+IF(BA90&gt;0,1,0)+IF(BE90,1,0)</f>
        <v>2</v>
      </c>
      <c r="H90" s="28">
        <f>E90/G90</f>
        <v>60.536502033819154</v>
      </c>
      <c r="I90" s="38">
        <f>(1000/(J90/K90)+J90/7)*0.7469</f>
        <v>52.53568898940004</v>
      </c>
      <c r="J90" s="34">
        <v>47.17</v>
      </c>
      <c r="K90" s="40">
        <v>3</v>
      </c>
      <c r="L90" s="28"/>
      <c r="M90" s="38">
        <v>0</v>
      </c>
      <c r="N90" s="34" t="s">
        <v>381</v>
      </c>
      <c r="O90" s="40" t="s">
        <v>381</v>
      </c>
      <c r="P90" s="28"/>
      <c r="Q90" s="38">
        <v>0</v>
      </c>
      <c r="R90" s="34" t="s">
        <v>381</v>
      </c>
      <c r="S90" s="40" t="s">
        <v>381</v>
      </c>
      <c r="U90" s="38">
        <v>0</v>
      </c>
      <c r="V90" s="34" t="s">
        <v>381</v>
      </c>
      <c r="W90" s="40" t="s">
        <v>381</v>
      </c>
      <c r="Y90" s="38">
        <v>0</v>
      </c>
      <c r="Z90" s="34" t="s">
        <v>381</v>
      </c>
      <c r="AA90" s="40" t="s">
        <v>381</v>
      </c>
      <c r="AC90" s="38">
        <v>0</v>
      </c>
      <c r="AD90" s="34" t="s">
        <v>381</v>
      </c>
      <c r="AE90" s="40" t="s">
        <v>381</v>
      </c>
      <c r="AG90" s="38">
        <v>0</v>
      </c>
      <c r="AH90" s="34" t="s">
        <v>381</v>
      </c>
      <c r="AI90" s="40" t="s">
        <v>381</v>
      </c>
      <c r="AK90" s="38">
        <v>0</v>
      </c>
      <c r="AL90" s="34" t="s">
        <v>381</v>
      </c>
      <c r="AM90" s="40" t="s">
        <v>381</v>
      </c>
      <c r="AO90" s="38">
        <f>(1000/(AP90/AQ90)+AP90/7)*0.5901</f>
        <v>50.06855174588666</v>
      </c>
      <c r="AP90" s="34">
        <v>82.05</v>
      </c>
      <c r="AQ90" s="40">
        <v>6</v>
      </c>
      <c r="AS90" s="38">
        <v>0</v>
      </c>
      <c r="AT90" s="34" t="s">
        <v>381</v>
      </c>
      <c r="AU90" s="40" t="s">
        <v>381</v>
      </c>
      <c r="AW90" s="28"/>
      <c r="AX90" s="34"/>
      <c r="AY90" s="35"/>
      <c r="BA90" s="28"/>
      <c r="BB90" s="34"/>
      <c r="BC90" s="35"/>
      <c r="BE90" s="28"/>
      <c r="BF90" s="34"/>
      <c r="BG90" s="35"/>
      <c r="BH90" s="28"/>
    </row>
    <row r="91" spans="1:60" s="44" customFormat="1" ht="12.75">
      <c r="A91" s="49" t="s">
        <v>278</v>
      </c>
      <c r="B91" s="162" t="s">
        <v>410</v>
      </c>
      <c r="C91" s="163" t="s">
        <v>415</v>
      </c>
      <c r="D91" s="164" t="s">
        <v>107</v>
      </c>
      <c r="E91" s="165">
        <f>F91*(I91+M91+Q91+U91+Y91+AC91+AG91+AK91+AO91+AS91+AW91+BA91+BE91)</f>
        <v>119.6034177448424</v>
      </c>
      <c r="F91" s="166">
        <f>IF(D91="MDR",1.3,0)+IF(D91="D12",1.23,0)+IF(D91="D14",1.17,0)+IF(D91="D16",1.12,0)+IF(D91="D19",1.07,0)+IF(D91="D20",1.04,0)+IF(D91="D35",1.1,0)+IF(D91="D50",1.17,0)+IF(D91="M12",1.18,0)+IF(D91="M14",1.12,0)+IF(D91="M16",1.07,0)+IF(D91="M19",1.03,0)+IF(D91="M20",1,0)+IF(D91="M40",1.05,0)+IF(D91="M50",1.1,0)+IF(D91="D60",1.25,0)+IF(D91="M70",1.21,0)</f>
        <v>1</v>
      </c>
      <c r="G91" s="167">
        <f>IF(I91&gt;0,1,0)+IF(M91&gt;0,1,0)+IF(Q91&gt;0,1,0)+IF(U91&gt;0,1,0)+IF(Y91&gt;0,1,0)+IF(AC91&gt;0,1,0)+IF(AG91&gt;0,1,0)+IF(AK91&gt;0,1,0)+IF(AO91&gt;0,1,0)+IF(AS91&gt;0,1,0)+IF(AW91&gt;0,1,0)+IF(BA91&gt;0,1,0)+IF(BE91,1,0)</f>
        <v>2</v>
      </c>
      <c r="H91" s="168">
        <f>E91/G91</f>
        <v>59.8017088724212</v>
      </c>
      <c r="I91" s="169">
        <f>(1000/(J91/K91)+J91/7)*0.7469</f>
        <v>67.06161024309392</v>
      </c>
      <c r="J91" s="166">
        <v>76.02</v>
      </c>
      <c r="K91" s="170">
        <v>6</v>
      </c>
      <c r="L91" s="171"/>
      <c r="M91" s="169">
        <f>(1000/(N91/O91)+N91/7)*0.7041</f>
        <v>52.54180750174848</v>
      </c>
      <c r="N91" s="166">
        <v>99.27</v>
      </c>
      <c r="O91" s="170">
        <v>6</v>
      </c>
      <c r="P91" s="171"/>
      <c r="Q91" s="169">
        <v>0</v>
      </c>
      <c r="R91" s="166" t="s">
        <v>381</v>
      </c>
      <c r="S91" s="170" t="s">
        <v>381</v>
      </c>
      <c r="T91" s="171"/>
      <c r="U91" s="169">
        <v>0</v>
      </c>
      <c r="V91" s="166" t="s">
        <v>381</v>
      </c>
      <c r="W91" s="170" t="s">
        <v>381</v>
      </c>
      <c r="X91" s="171"/>
      <c r="Y91" s="169">
        <v>0</v>
      </c>
      <c r="Z91" s="166" t="s">
        <v>381</v>
      </c>
      <c r="AA91" s="170" t="s">
        <v>381</v>
      </c>
      <c r="AB91" s="171"/>
      <c r="AC91" s="169">
        <v>0</v>
      </c>
      <c r="AD91" s="166" t="s">
        <v>381</v>
      </c>
      <c r="AE91" s="170" t="s">
        <v>381</v>
      </c>
      <c r="AF91" s="171"/>
      <c r="AG91" s="169">
        <v>0</v>
      </c>
      <c r="AH91" s="166" t="s">
        <v>381</v>
      </c>
      <c r="AI91" s="170" t="s">
        <v>381</v>
      </c>
      <c r="AJ91" s="171"/>
      <c r="AK91" s="169">
        <v>0</v>
      </c>
      <c r="AL91" s="166" t="s">
        <v>381</v>
      </c>
      <c r="AM91" s="170" t="s">
        <v>381</v>
      </c>
      <c r="AN91" s="171"/>
      <c r="AO91" s="169">
        <v>0</v>
      </c>
      <c r="AP91" s="166" t="s">
        <v>381</v>
      </c>
      <c r="AQ91" s="170" t="s">
        <v>381</v>
      </c>
      <c r="AR91" s="171"/>
      <c r="AS91" s="169">
        <v>0</v>
      </c>
      <c r="AT91" s="166" t="s">
        <v>381</v>
      </c>
      <c r="AU91" s="170" t="s">
        <v>381</v>
      </c>
      <c r="AW91" s="28"/>
      <c r="AX91" s="34"/>
      <c r="AY91" s="35"/>
      <c r="BA91" s="28"/>
      <c r="BB91" s="34"/>
      <c r="BC91" s="35"/>
      <c r="BE91" s="28"/>
      <c r="BF91" s="34"/>
      <c r="BG91" s="35"/>
      <c r="BH91" s="33"/>
    </row>
    <row r="92" spans="1:60" s="44" customFormat="1" ht="12.75">
      <c r="A92" s="49" t="s">
        <v>280</v>
      </c>
      <c r="B92" s="33" t="s">
        <v>491</v>
      </c>
      <c r="C92" s="27" t="s">
        <v>155</v>
      </c>
      <c r="D92" s="27" t="s">
        <v>17</v>
      </c>
      <c r="E92" s="36">
        <f>F92*(I92+M92+Q92+U92+Y92+AC92+AG92+AK92+AO92+AS92+AW92+BA92+BE92)</f>
        <v>119.29977929249304</v>
      </c>
      <c r="F92" s="34">
        <f>IF(D92="MDR",1.3,0)+IF(D92="D12",1.23,0)+IF(D92="D14",1.17,0)+IF(D92="D16",1.12,0)+IF(D92="D19",1.07,0)+IF(D92="D20",1.04,0)+IF(D92="D35",1.1,0)+IF(D92="D50",1.17,0)+IF(D92="M12",1.18,0)+IF(D92="M14",1.12,0)+IF(D92="M16",1.07,0)+IF(D92="M19",1.03,0)+IF(D92="M20",1,0)+IF(D92="M40",1.05,0)+IF(D92="M50",1.1,0)+IF(D92="D60",1.25,0)+IF(D92="M70",1.21,0)</f>
        <v>1.3</v>
      </c>
      <c r="G92" s="35">
        <f>IF(I92&gt;0,1,0)+IF(M92&gt;0,1,0)+IF(Q92&gt;0,1,0)+IF(U92&gt;0,1,0)+IF(Y92&gt;0,1,0)+IF(AC92&gt;0,1,0)+IF(AG92&gt;0,1,0)+IF(AK92&gt;0,1,0)+IF(AO92&gt;0,1,0)+IF(AS92&gt;0,1,0)+IF(AW92&gt;0,1,0)+IF(BA92&gt;0,1,0)+IF(BE92,1,0)</f>
        <v>2</v>
      </c>
      <c r="H92" s="28">
        <f>E92/G92</f>
        <v>59.64988964624652</v>
      </c>
      <c r="I92" s="38">
        <v>0</v>
      </c>
      <c r="J92" s="34" t="s">
        <v>381</v>
      </c>
      <c r="K92" s="40" t="s">
        <v>381</v>
      </c>
      <c r="L92" s="28"/>
      <c r="M92" s="38">
        <v>0</v>
      </c>
      <c r="N92" s="34" t="s">
        <v>381</v>
      </c>
      <c r="O92" s="40" t="s">
        <v>381</v>
      </c>
      <c r="P92" s="28"/>
      <c r="Q92" s="38">
        <v>0</v>
      </c>
      <c r="R92" s="34" t="s">
        <v>381</v>
      </c>
      <c r="S92" s="40" t="s">
        <v>381</v>
      </c>
      <c r="U92" s="38">
        <v>0</v>
      </c>
      <c r="V92" s="34" t="s">
        <v>381</v>
      </c>
      <c r="W92" s="40" t="s">
        <v>381</v>
      </c>
      <c r="Y92" s="38">
        <f>(1000/(Z92/AA92)+Z92/7)*0.5863</f>
        <v>45.774875777247274</v>
      </c>
      <c r="Z92" s="34">
        <v>41.59</v>
      </c>
      <c r="AA92" s="40">
        <v>3</v>
      </c>
      <c r="AC92" s="38">
        <f>(1000/(AD92/AE92)+AD92/7)*0.80365</f>
        <v>45.99418521697814</v>
      </c>
      <c r="AD92" s="34">
        <v>90.2</v>
      </c>
      <c r="AE92" s="40">
        <v>4</v>
      </c>
      <c r="AG92" s="38">
        <v>0</v>
      </c>
      <c r="AH92" s="34" t="s">
        <v>381</v>
      </c>
      <c r="AI92" s="40" t="s">
        <v>381</v>
      </c>
      <c r="AK92" s="38">
        <v>0</v>
      </c>
      <c r="AL92" s="34" t="s">
        <v>381</v>
      </c>
      <c r="AM92" s="40" t="s">
        <v>381</v>
      </c>
      <c r="AO92" s="38">
        <v>0</v>
      </c>
      <c r="AP92" s="34" t="s">
        <v>381</v>
      </c>
      <c r="AQ92" s="40" t="s">
        <v>381</v>
      </c>
      <c r="AS92" s="38">
        <v>0</v>
      </c>
      <c r="AT92" s="34" t="s">
        <v>381</v>
      </c>
      <c r="AU92" s="40" t="s">
        <v>381</v>
      </c>
      <c r="AW92" s="28"/>
      <c r="AX92" s="34"/>
      <c r="AY92" s="35"/>
      <c r="BA92" s="28"/>
      <c r="BB92" s="34"/>
      <c r="BC92" s="35"/>
      <c r="BE92" s="28"/>
      <c r="BF92" s="34"/>
      <c r="BG92" s="35"/>
      <c r="BH92" s="33"/>
    </row>
    <row r="93" spans="1:60" s="44" customFormat="1" ht="12.75">
      <c r="A93" s="49" t="s">
        <v>285</v>
      </c>
      <c r="B93" s="162" t="s">
        <v>399</v>
      </c>
      <c r="C93" s="163" t="s">
        <v>415</v>
      </c>
      <c r="D93" s="164" t="s">
        <v>5</v>
      </c>
      <c r="E93" s="165">
        <f>F93*(I93+M93+Q93+U93+Y93+AC93+AG93+AK93+AO93+AS93+AW93+BA93+BE93)</f>
        <v>116.18533436525168</v>
      </c>
      <c r="F93" s="166">
        <f>IF(D93="MDR",1.3,0)+IF(D93="D12",1.23,0)+IF(D93="D14",1.17,0)+IF(D93="D16",1.12,0)+IF(D93="D19",1.07,0)+IF(D93="D20",1.04,0)+IF(D93="D35",1.1,0)+IF(D93="D50",1.17,0)+IF(D93="M12",1.18,0)+IF(D93="M14",1.12,0)+IF(D93="M16",1.07,0)+IF(D93="M19",1.03,0)+IF(D93="M20",1,0)+IF(D93="M40",1.05,0)+IF(D93="M50",1.1,0)+IF(D93="D60",1.25,0)+IF(D93="M70",1.21,0)</f>
        <v>1.03</v>
      </c>
      <c r="G93" s="167">
        <f>IF(I93&gt;0,1,0)+IF(M93&gt;0,1,0)+IF(Q93&gt;0,1,0)+IF(U93&gt;0,1,0)+IF(Y93&gt;0,1,0)+IF(AC93&gt;0,1,0)+IF(AG93&gt;0,1,0)+IF(AK93&gt;0,1,0)+IF(AO93&gt;0,1,0)+IF(AS93&gt;0,1,0)+IF(AW93&gt;0,1,0)+IF(BA93&gt;0,1,0)+IF(BE93,1,0)</f>
        <v>2</v>
      </c>
      <c r="H93" s="168">
        <f>E93/G93</f>
        <v>58.09266718262584</v>
      </c>
      <c r="I93" s="169">
        <f>(1000/(J93/K93)+J93/7)*0.7469</f>
        <v>61.31677283393502</v>
      </c>
      <c r="J93" s="166">
        <v>69.25</v>
      </c>
      <c r="K93" s="170">
        <v>5</v>
      </c>
      <c r="L93" s="171"/>
      <c r="M93" s="169">
        <f>(1000/(N93/O93)+N93/7)*0.7041</f>
        <v>51.484522666309324</v>
      </c>
      <c r="N93" s="166">
        <v>81.29</v>
      </c>
      <c r="O93" s="170">
        <v>5</v>
      </c>
      <c r="P93" s="171"/>
      <c r="Q93" s="169">
        <v>0</v>
      </c>
      <c r="R93" s="166" t="s">
        <v>381</v>
      </c>
      <c r="S93" s="170" t="s">
        <v>381</v>
      </c>
      <c r="T93" s="171"/>
      <c r="U93" s="169">
        <v>0</v>
      </c>
      <c r="V93" s="166" t="s">
        <v>381</v>
      </c>
      <c r="W93" s="170" t="s">
        <v>381</v>
      </c>
      <c r="X93" s="171"/>
      <c r="Y93" s="169">
        <v>0</v>
      </c>
      <c r="Z93" s="166" t="s">
        <v>381</v>
      </c>
      <c r="AA93" s="170" t="s">
        <v>381</v>
      </c>
      <c r="AB93" s="171"/>
      <c r="AC93" s="169">
        <v>0</v>
      </c>
      <c r="AD93" s="166" t="s">
        <v>381</v>
      </c>
      <c r="AE93" s="170" t="s">
        <v>381</v>
      </c>
      <c r="AF93" s="171"/>
      <c r="AG93" s="169">
        <v>0</v>
      </c>
      <c r="AH93" s="166" t="s">
        <v>381</v>
      </c>
      <c r="AI93" s="170" t="s">
        <v>381</v>
      </c>
      <c r="AJ93" s="171"/>
      <c r="AK93" s="169">
        <v>0</v>
      </c>
      <c r="AL93" s="166" t="s">
        <v>381</v>
      </c>
      <c r="AM93" s="170" t="s">
        <v>381</v>
      </c>
      <c r="AN93" s="171"/>
      <c r="AO93" s="169">
        <v>0</v>
      </c>
      <c r="AP93" s="166" t="s">
        <v>381</v>
      </c>
      <c r="AQ93" s="170" t="s">
        <v>381</v>
      </c>
      <c r="AR93" s="171"/>
      <c r="AS93" s="169">
        <v>0</v>
      </c>
      <c r="AT93" s="166" t="s">
        <v>381</v>
      </c>
      <c r="AU93" s="170" t="s">
        <v>381</v>
      </c>
      <c r="AW93" s="28"/>
      <c r="AX93" s="34"/>
      <c r="AY93" s="35"/>
      <c r="BA93" s="28"/>
      <c r="BB93" s="34"/>
      <c r="BC93" s="35"/>
      <c r="BE93" s="28"/>
      <c r="BF93" s="34"/>
      <c r="BG93" s="35"/>
      <c r="BH93" s="28"/>
    </row>
    <row r="94" spans="1:60" s="44" customFormat="1" ht="12.75">
      <c r="A94" s="49" t="s">
        <v>286</v>
      </c>
      <c r="B94" s="33" t="s">
        <v>362</v>
      </c>
      <c r="C94" s="51" t="s">
        <v>363</v>
      </c>
      <c r="D94" s="27" t="s">
        <v>10</v>
      </c>
      <c r="E94" s="36">
        <f>F94*(I94+M94+Q94+U94+Y94+AC94+AG94+AK94+AO94+AS94+AW94+BA94+BE94)</f>
        <v>113.61372936739674</v>
      </c>
      <c r="F94" s="34">
        <f>IF(D94="MDR",1.3,0)+IF(D94="D12",1.23,0)+IF(D94="D14",1.17,0)+IF(D94="D16",1.12,0)+IF(D94="D19",1.07,0)+IF(D94="D20",1.04,0)+IF(D94="D35",1.1,0)+IF(D94="D50",1.17,0)+IF(D94="M12",1.18,0)+IF(D94="M14",1.12,0)+IF(D94="M16",1.07,0)+IF(D94="M19",1.03,0)+IF(D94="M20",1,0)+IF(D94="M40",1.05,0)+IF(D94="M50",1.1,0)+IF(D94="D60",1.25,0)+IF(D94="M70",1.21,0)</f>
        <v>1.05</v>
      </c>
      <c r="G94" s="35">
        <f>IF(I94&gt;0,1,0)+IF(M94&gt;0,1,0)+IF(Q94&gt;0,1,0)+IF(U94&gt;0,1,0)+IF(Y94&gt;0,1,0)+IF(AC94&gt;0,1,0)+IF(AG94&gt;0,1,0)+IF(AK94&gt;0,1,0)+IF(AO94&gt;0,1,0)+IF(AS94&gt;0,1,0)+IF(AW94&gt;0,1,0)+IF(BA94&gt;0,1,0)+IF(BE94,1,0)</f>
        <v>2</v>
      </c>
      <c r="H94" s="28">
        <f>E94/G94</f>
        <v>56.80686468369837</v>
      </c>
      <c r="I94" s="38">
        <f>(1000/(J94/K94)+J94/7)*0.7469</f>
        <v>48.46331542553192</v>
      </c>
      <c r="J94" s="34">
        <v>129.25</v>
      </c>
      <c r="K94" s="40">
        <v>6</v>
      </c>
      <c r="L94" s="28"/>
      <c r="M94" s="38">
        <v>0</v>
      </c>
      <c r="N94" s="34" t="s">
        <v>381</v>
      </c>
      <c r="O94" s="40" t="s">
        <v>381</v>
      </c>
      <c r="P94" s="28"/>
      <c r="Q94" s="38">
        <v>0</v>
      </c>
      <c r="R94" s="34" t="s">
        <v>381</v>
      </c>
      <c r="S94" s="40" t="s">
        <v>381</v>
      </c>
      <c r="U94" s="38">
        <v>0</v>
      </c>
      <c r="V94" s="34" t="s">
        <v>381</v>
      </c>
      <c r="W94" s="40" t="s">
        <v>381</v>
      </c>
      <c r="Y94" s="38">
        <v>0</v>
      </c>
      <c r="Z94" s="34" t="s">
        <v>381</v>
      </c>
      <c r="AA94" s="40" t="s">
        <v>381</v>
      </c>
      <c r="AC94" s="38">
        <v>0</v>
      </c>
      <c r="AD94" s="34" t="s">
        <v>381</v>
      </c>
      <c r="AE94" s="40" t="s">
        <v>381</v>
      </c>
      <c r="AG94" s="38">
        <v>0</v>
      </c>
      <c r="AH94" s="34" t="s">
        <v>381</v>
      </c>
      <c r="AI94" s="40" t="s">
        <v>381</v>
      </c>
      <c r="AK94" s="38">
        <v>0</v>
      </c>
      <c r="AL94" s="34" t="s">
        <v>381</v>
      </c>
      <c r="AM94" s="40" t="s">
        <v>381</v>
      </c>
      <c r="AO94" s="38">
        <f>(1000/(AP94/AQ94)+AP94/7)*0.5901</f>
        <v>59.74023635294117</v>
      </c>
      <c r="AP94" s="34">
        <v>65.28</v>
      </c>
      <c r="AQ94" s="40">
        <v>6</v>
      </c>
      <c r="AS94" s="38">
        <v>0</v>
      </c>
      <c r="AT94" s="34" t="s">
        <v>381</v>
      </c>
      <c r="AU94" s="40" t="s">
        <v>381</v>
      </c>
      <c r="AW94" s="28"/>
      <c r="AX94" s="34"/>
      <c r="AY94" s="35"/>
      <c r="BA94" s="28"/>
      <c r="BB94" s="34"/>
      <c r="BC94" s="35"/>
      <c r="BE94" s="28"/>
      <c r="BF94" s="34"/>
      <c r="BG94" s="35"/>
      <c r="BH94" s="28"/>
    </row>
    <row r="95" spans="1:60" s="44" customFormat="1" ht="12.75">
      <c r="A95" s="47" t="s">
        <v>298</v>
      </c>
      <c r="B95" s="162" t="s">
        <v>400</v>
      </c>
      <c r="C95" s="163" t="s">
        <v>415</v>
      </c>
      <c r="D95" s="164" t="s">
        <v>5</v>
      </c>
      <c r="E95" s="165">
        <f>F95*(I95+M95+Q95+U95+Y95+AC95+AG95+AK95+AO95+AS95+AW95+BA95+BE95)</f>
        <v>109.77458743905898</v>
      </c>
      <c r="F95" s="166">
        <f>IF(D95="MDR",1.3,0)+IF(D95="D12",1.23,0)+IF(D95="D14",1.17,0)+IF(D95="D16",1.12,0)+IF(D95="D19",1.07,0)+IF(D95="D20",1.04,0)+IF(D95="D35",1.1,0)+IF(D95="D50",1.17,0)+IF(D95="M12",1.18,0)+IF(D95="M14",1.12,0)+IF(D95="M16",1.07,0)+IF(D95="M19",1.03,0)+IF(D95="M20",1,0)+IF(D95="M40",1.05,0)+IF(D95="M50",1.1,0)+IF(D95="D60",1.25,0)+IF(D95="M70",1.21,0)</f>
        <v>1.03</v>
      </c>
      <c r="G95" s="167">
        <f>IF(I95&gt;0,1,0)+IF(M95&gt;0,1,0)+IF(Q95&gt;0,1,0)+IF(U95&gt;0,1,0)+IF(Y95&gt;0,1,0)+IF(AC95&gt;0,1,0)+IF(AG95&gt;0,1,0)+IF(AK95&gt;0,1,0)+IF(AO95&gt;0,1,0)+IF(AS95&gt;0,1,0)+IF(AW95&gt;0,1,0)+IF(BA95&gt;0,1,0)+IF(BE95,1,0)</f>
        <v>2</v>
      </c>
      <c r="H95" s="168">
        <f>E95/G95</f>
        <v>54.88729371952949</v>
      </c>
      <c r="I95" s="169">
        <f>(1000/(J95/K95)+J95/7)*0.7469</f>
        <v>57.12900042351089</v>
      </c>
      <c r="J95" s="166">
        <v>76.22</v>
      </c>
      <c r="K95" s="170">
        <v>5</v>
      </c>
      <c r="L95" s="171"/>
      <c r="M95" s="169">
        <f>(1000/(N95/O95)+N95/7)*0.7041</f>
        <v>49.44826893479878</v>
      </c>
      <c r="N95" s="166">
        <v>86.37</v>
      </c>
      <c r="O95" s="170">
        <v>5</v>
      </c>
      <c r="P95" s="171"/>
      <c r="Q95" s="169">
        <v>0</v>
      </c>
      <c r="R95" s="166" t="s">
        <v>381</v>
      </c>
      <c r="S95" s="170" t="s">
        <v>381</v>
      </c>
      <c r="T95" s="171"/>
      <c r="U95" s="169">
        <v>0</v>
      </c>
      <c r="V95" s="166" t="s">
        <v>381</v>
      </c>
      <c r="W95" s="170" t="s">
        <v>381</v>
      </c>
      <c r="X95" s="171"/>
      <c r="Y95" s="169">
        <v>0</v>
      </c>
      <c r="Z95" s="166" t="s">
        <v>381</v>
      </c>
      <c r="AA95" s="170" t="s">
        <v>381</v>
      </c>
      <c r="AB95" s="171"/>
      <c r="AC95" s="169">
        <v>0</v>
      </c>
      <c r="AD95" s="166" t="s">
        <v>381</v>
      </c>
      <c r="AE95" s="170" t="s">
        <v>381</v>
      </c>
      <c r="AF95" s="171"/>
      <c r="AG95" s="169">
        <v>0</v>
      </c>
      <c r="AH95" s="166" t="s">
        <v>381</v>
      </c>
      <c r="AI95" s="170" t="s">
        <v>381</v>
      </c>
      <c r="AJ95" s="171"/>
      <c r="AK95" s="169">
        <v>0</v>
      </c>
      <c r="AL95" s="166" t="s">
        <v>381</v>
      </c>
      <c r="AM95" s="170" t="s">
        <v>381</v>
      </c>
      <c r="AN95" s="171"/>
      <c r="AO95" s="169">
        <v>0</v>
      </c>
      <c r="AP95" s="166" t="s">
        <v>381</v>
      </c>
      <c r="AQ95" s="170" t="s">
        <v>381</v>
      </c>
      <c r="AR95" s="171"/>
      <c r="AS95" s="169">
        <v>0</v>
      </c>
      <c r="AT95" s="166" t="s">
        <v>381</v>
      </c>
      <c r="AU95" s="170" t="s">
        <v>381</v>
      </c>
      <c r="AW95" s="28"/>
      <c r="AX95" s="34"/>
      <c r="AY95" s="35"/>
      <c r="BA95" s="28"/>
      <c r="BB95" s="34"/>
      <c r="BC95" s="35"/>
      <c r="BE95" s="28"/>
      <c r="BF95" s="34"/>
      <c r="BG95" s="35"/>
      <c r="BH95" s="33"/>
    </row>
    <row r="96" spans="1:60" s="44" customFormat="1" ht="12.75">
      <c r="A96" s="47" t="s">
        <v>300</v>
      </c>
      <c r="B96" s="33" t="s">
        <v>18</v>
      </c>
      <c r="C96" s="27" t="s">
        <v>19</v>
      </c>
      <c r="D96" s="27" t="s">
        <v>114</v>
      </c>
      <c r="E96" s="36">
        <f>F96*(I96+M96+Q96+U96+Y96+AC96+AG96+AK96+AO96+AS96+AW96+BA96+BE96)</f>
        <v>105.84019233839761</v>
      </c>
      <c r="F96" s="34">
        <f>IF(D96="MDR",1.3,0)+IF(D96="D12",1.23,0)+IF(D96="D14",1.17,0)+IF(D96="D16",1.12,0)+IF(D96="D19",1.07,0)+IF(D96="D20",1.04,0)+IF(D96="D35",1.1,0)+IF(D96="D50",1.17,0)+IF(D96="M12",1.18,0)+IF(D96="M14",1.12,0)+IF(D96="M16",1.07,0)+IF(D96="M19",1.03,0)+IF(D96="M20",1,0)+IF(D96="M40",1.05,0)+IF(D96="M50",1.1,0)+IF(D96="D60",1.25,0)+IF(D96="M70",1.21,0)</f>
        <v>1.17</v>
      </c>
      <c r="G96" s="35">
        <f>IF(I96&gt;0,1,0)+IF(M96&gt;0,1,0)+IF(Q96&gt;0,1,0)+IF(U96&gt;0,1,0)+IF(Y96&gt;0,1,0)+IF(AC96&gt;0,1,0)+IF(AG96&gt;0,1,0)+IF(AK96&gt;0,1,0)+IF(AO96&gt;0,1,0)+IF(AS96&gt;0,1,0)+IF(AW96&gt;0,1,0)+IF(BA96&gt;0,1,0)+IF(BE96,1,0)</f>
        <v>2</v>
      </c>
      <c r="H96" s="28">
        <f>E96/G96</f>
        <v>52.92009616919881</v>
      </c>
      <c r="I96" s="38">
        <v>0</v>
      </c>
      <c r="J96" s="34" t="s">
        <v>381</v>
      </c>
      <c r="K96" s="40" t="s">
        <v>381</v>
      </c>
      <c r="L96" s="28"/>
      <c r="M96" s="38">
        <v>0</v>
      </c>
      <c r="N96" s="34" t="s">
        <v>381</v>
      </c>
      <c r="O96" s="40" t="s">
        <v>381</v>
      </c>
      <c r="P96" s="28"/>
      <c r="Q96" s="38">
        <f>(1000/(R96/S96)+R96/7)*0.6153</f>
        <v>43.03042869363375</v>
      </c>
      <c r="R96" s="34">
        <v>66.13</v>
      </c>
      <c r="S96" s="40">
        <v>4</v>
      </c>
      <c r="U96" s="38">
        <f>(1000/(V96/W96)+V96/7)*0.6492</f>
        <v>47.43127415969756</v>
      </c>
      <c r="V96" s="34">
        <v>62.35</v>
      </c>
      <c r="W96" s="40">
        <v>4</v>
      </c>
      <c r="Y96" s="38">
        <v>0</v>
      </c>
      <c r="Z96" s="34" t="s">
        <v>381</v>
      </c>
      <c r="AA96" s="40" t="s">
        <v>381</v>
      </c>
      <c r="AC96" s="38">
        <v>0</v>
      </c>
      <c r="AD96" s="34" t="s">
        <v>381</v>
      </c>
      <c r="AE96" s="40" t="s">
        <v>381</v>
      </c>
      <c r="AG96" s="38">
        <v>0</v>
      </c>
      <c r="AH96" s="34" t="s">
        <v>381</v>
      </c>
      <c r="AI96" s="40" t="s">
        <v>381</v>
      </c>
      <c r="AK96" s="38">
        <v>0</v>
      </c>
      <c r="AL96" s="34" t="s">
        <v>381</v>
      </c>
      <c r="AM96" s="40" t="s">
        <v>381</v>
      </c>
      <c r="AO96" s="38">
        <v>0</v>
      </c>
      <c r="AP96" s="34" t="s">
        <v>381</v>
      </c>
      <c r="AQ96" s="40" t="s">
        <v>381</v>
      </c>
      <c r="AS96" s="38">
        <v>0</v>
      </c>
      <c r="AT96" s="34">
        <v>62.45</v>
      </c>
      <c r="AU96" s="40">
        <v>3</v>
      </c>
      <c r="AW96" s="28"/>
      <c r="AX96" s="34"/>
      <c r="AY96" s="35"/>
      <c r="BA96" s="28"/>
      <c r="BB96" s="34"/>
      <c r="BC96" s="35"/>
      <c r="BE96" s="28"/>
      <c r="BF96" s="34"/>
      <c r="BG96" s="35"/>
      <c r="BH96" s="33"/>
    </row>
    <row r="97" spans="1:60" s="44" customFormat="1" ht="12.75">
      <c r="A97" s="47" t="s">
        <v>309</v>
      </c>
      <c r="B97" s="33" t="s">
        <v>484</v>
      </c>
      <c r="C97" s="27" t="s">
        <v>485</v>
      </c>
      <c r="D97" s="27" t="s">
        <v>107</v>
      </c>
      <c r="E97" s="36">
        <f>F97*(I97+M97+Q97+U97+Y97+AC97+AG97+AK97+AO97+AS97+AW97+BA97+BE97)</f>
        <v>103.07922447873916</v>
      </c>
      <c r="F97" s="34">
        <f>IF(D97="MDR",1.3,0)+IF(D97="D12",1.23,0)+IF(D97="D14",1.17,0)+IF(D97="D16",1.12,0)+IF(D97="D19",1.07,0)+IF(D97="D20",1.04,0)+IF(D97="D35",1.1,0)+IF(D97="D50",1.17,0)+IF(D97="M12",1.18,0)+IF(D97="M14",1.12,0)+IF(D97="M16",1.07,0)+IF(D97="M19",1.03,0)+IF(D97="M20",1,0)+IF(D97="M40",1.05,0)+IF(D97="M50",1.1,0)+IF(D97="D60",1.25,0)+IF(D97="M70",1.21,0)</f>
        <v>1</v>
      </c>
      <c r="G97" s="35">
        <f>IF(I97&gt;0,1,0)+IF(M97&gt;0,1,0)+IF(Q97&gt;0,1,0)+IF(U97&gt;0,1,0)+IF(Y97&gt;0,1,0)+IF(AC97&gt;0,1,0)+IF(AG97&gt;0,1,0)+IF(AK97&gt;0,1,0)+IF(AO97&gt;0,1,0)+IF(AS97&gt;0,1,0)+IF(AW97&gt;0,1,0)+IF(BA97&gt;0,1,0)+IF(BE97,1,0)</f>
        <v>3</v>
      </c>
      <c r="H97" s="28">
        <f>E97/G97</f>
        <v>34.35974149291305</v>
      </c>
      <c r="I97" s="38">
        <v>0</v>
      </c>
      <c r="J97" s="34" t="s">
        <v>381</v>
      </c>
      <c r="K97" s="40" t="s">
        <v>381</v>
      </c>
      <c r="L97" s="28"/>
      <c r="M97" s="38">
        <v>0</v>
      </c>
      <c r="N97" s="34" t="s">
        <v>381</v>
      </c>
      <c r="O97" s="40" t="s">
        <v>381</v>
      </c>
      <c r="P97" s="28"/>
      <c r="Q97" s="38">
        <v>0</v>
      </c>
      <c r="R97" s="34" t="s">
        <v>381</v>
      </c>
      <c r="S97" s="40" t="s">
        <v>381</v>
      </c>
      <c r="U97" s="38">
        <v>0</v>
      </c>
      <c r="V97" s="34" t="s">
        <v>381</v>
      </c>
      <c r="W97" s="40" t="s">
        <v>381</v>
      </c>
      <c r="Y97" s="38">
        <f>(1000/(Z97/AA97)+Z97/7)*0.5863</f>
        <v>46.20084845722742</v>
      </c>
      <c r="Z97" s="34">
        <v>91.23</v>
      </c>
      <c r="AA97" s="40">
        <v>6</v>
      </c>
      <c r="AC97" s="38">
        <v>0</v>
      </c>
      <c r="AD97" s="34">
        <v>0</v>
      </c>
      <c r="AE97" s="40">
        <v>0</v>
      </c>
      <c r="AG97" s="38">
        <f>(1000/(AH97/AI97)+AH97/7)*0.3404</f>
        <v>32.39668819920927</v>
      </c>
      <c r="AH97" s="34">
        <v>84.19</v>
      </c>
      <c r="AI97" s="40">
        <v>7</v>
      </c>
      <c r="AK97" s="38">
        <f>(1000/(AL97/AM97)+AL97/7)*0.2098</f>
        <v>24.48168782230248</v>
      </c>
      <c r="AL97" s="34">
        <v>86.23</v>
      </c>
      <c r="AM97" s="40">
        <v>9</v>
      </c>
      <c r="AO97" s="38">
        <v>0</v>
      </c>
      <c r="AP97" s="34" t="s">
        <v>381</v>
      </c>
      <c r="AQ97" s="40" t="s">
        <v>381</v>
      </c>
      <c r="AS97" s="38">
        <v>0</v>
      </c>
      <c r="AT97" s="34" t="s">
        <v>381</v>
      </c>
      <c r="AU97" s="40" t="s">
        <v>381</v>
      </c>
      <c r="AW97" s="28"/>
      <c r="AX97" s="34"/>
      <c r="AY97" s="35"/>
      <c r="BA97" s="28"/>
      <c r="BB97" s="34"/>
      <c r="BC97" s="35"/>
      <c r="BE97" s="28"/>
      <c r="BF97" s="34"/>
      <c r="BG97" s="35"/>
      <c r="BH97" s="28"/>
    </row>
    <row r="98" spans="1:60" s="44" customFormat="1" ht="12.75">
      <c r="A98" s="47" t="s">
        <v>310</v>
      </c>
      <c r="B98" s="33" t="s">
        <v>269</v>
      </c>
      <c r="C98" s="27" t="s">
        <v>188</v>
      </c>
      <c r="D98" s="27" t="s">
        <v>63</v>
      </c>
      <c r="E98" s="36">
        <f>F98*(I98+M98+Q98+U98+Y98+AC98+AG98+AK98+AO98+AS98+AW98+BA98+BE98)</f>
        <v>103.049981200531</v>
      </c>
      <c r="F98" s="34">
        <f>IF(D98="MDR",1.3,0)+IF(D98="D12",1.23,0)+IF(D98="D14",1.17,0)+IF(D98="D16",1.12,0)+IF(D98="D19",1.07,0)+IF(D98="D20",1.04,0)+IF(D98="D35",1.1,0)+IF(D98="D50",1.17,0)+IF(D98="M12",1.18,0)+IF(D98="M14",1.12,0)+IF(D98="M16",1.07,0)+IF(D98="M19",1.03,0)+IF(D98="M20",1,0)+IF(D98="M40",1.05,0)+IF(D98="M50",1.1,0)+IF(D98="D60",1.25,0)+IF(D98="M70",1.21,0)</f>
        <v>1.1</v>
      </c>
      <c r="G98" s="35">
        <f>IF(I98&gt;0,1,0)+IF(M98&gt;0,1,0)+IF(Q98&gt;0,1,0)+IF(U98&gt;0,1,0)+IF(Y98&gt;0,1,0)+IF(AC98&gt;0,1,0)+IF(AG98&gt;0,1,0)+IF(AK98&gt;0,1,0)+IF(AO98&gt;0,1,0)+IF(AS98&gt;0,1,0)+IF(AW98&gt;0,1,0)+IF(BA98&gt;0,1,0)+IF(BE98,1,0)</f>
        <v>2</v>
      </c>
      <c r="H98" s="28">
        <f>E98/G98</f>
        <v>51.5249906002655</v>
      </c>
      <c r="I98" s="38">
        <v>0</v>
      </c>
      <c r="J98" s="34" t="s">
        <v>381</v>
      </c>
      <c r="K98" s="40" t="s">
        <v>381</v>
      </c>
      <c r="L98" s="28"/>
      <c r="M98" s="38">
        <v>0</v>
      </c>
      <c r="N98" s="34" t="s">
        <v>381</v>
      </c>
      <c r="O98" s="40" t="s">
        <v>381</v>
      </c>
      <c r="P98" s="35"/>
      <c r="Q98" s="38">
        <f>(1000/(R98/S98)+R98/7)*0.6153</f>
        <v>42.58463485559076</v>
      </c>
      <c r="R98" s="34">
        <v>88.36</v>
      </c>
      <c r="S98" s="40">
        <v>5</v>
      </c>
      <c r="U98" s="38">
        <f>(1000/(V98/W98)+V98/7)*0.6492</f>
        <v>51.09716623580105</v>
      </c>
      <c r="V98" s="34">
        <v>73.27</v>
      </c>
      <c r="W98" s="40">
        <v>5</v>
      </c>
      <c r="Y98" s="38">
        <v>0</v>
      </c>
      <c r="Z98" s="34" t="s">
        <v>381</v>
      </c>
      <c r="AA98" s="40" t="s">
        <v>381</v>
      </c>
      <c r="AC98" s="38">
        <v>0</v>
      </c>
      <c r="AD98" s="34" t="s">
        <v>381</v>
      </c>
      <c r="AE98" s="40" t="s">
        <v>381</v>
      </c>
      <c r="AG98" s="38">
        <v>0</v>
      </c>
      <c r="AH98" s="34" t="s">
        <v>381</v>
      </c>
      <c r="AI98" s="40" t="s">
        <v>381</v>
      </c>
      <c r="AK98" s="38">
        <v>0</v>
      </c>
      <c r="AL98" s="34" t="s">
        <v>381</v>
      </c>
      <c r="AM98" s="40" t="s">
        <v>381</v>
      </c>
      <c r="AO98" s="38">
        <v>0</v>
      </c>
      <c r="AP98" s="34" t="s">
        <v>381</v>
      </c>
      <c r="AQ98" s="40" t="s">
        <v>381</v>
      </c>
      <c r="AS98" s="38">
        <v>0</v>
      </c>
      <c r="AT98" s="34" t="s">
        <v>381</v>
      </c>
      <c r="AU98" s="40" t="s">
        <v>381</v>
      </c>
      <c r="AW98" s="28"/>
      <c r="AX98" s="34"/>
      <c r="AY98" s="35"/>
      <c r="BA98" s="28"/>
      <c r="BB98" s="34"/>
      <c r="BC98" s="35"/>
      <c r="BE98" s="28"/>
      <c r="BF98" s="34"/>
      <c r="BG98" s="35"/>
      <c r="BH98" s="28"/>
    </row>
    <row r="99" spans="1:60" s="44" customFormat="1" ht="12.75">
      <c r="A99" s="47" t="s">
        <v>313</v>
      </c>
      <c r="B99" s="33" t="s">
        <v>158</v>
      </c>
      <c r="C99" s="27" t="s">
        <v>159</v>
      </c>
      <c r="D99" s="27" t="s">
        <v>196</v>
      </c>
      <c r="E99" s="36">
        <f>F99*(I99+M99+Q99+U99+Y99+AC99+AG99+AK99+AO99+AS99+AW99+BA99+BE99)</f>
        <v>102.37291765954068</v>
      </c>
      <c r="F99" s="34">
        <f>IF(D99="MDR",1.3,0)+IF(D99="D12",1.23,0)+IF(D99="D14",1.17,0)+IF(D99="D16",1.12,0)+IF(D99="D19",1.07,0)+IF(D99="D20",1.04,0)+IF(D99="D35",1.1,0)+IF(D99="D50",1.17,0)+IF(D99="M12",1.18,0)+IF(D99="M14",1.12,0)+IF(D99="M16",1.07,0)+IF(D99="M19",1.03,0)+IF(D99="M20",1,0)+IF(D99="M40",1.05,0)+IF(D99="M50",1.1,0)+IF(D99="D60",1.25,0)+IF(D99="M70",1.21,0)</f>
        <v>1.23</v>
      </c>
      <c r="G99" s="35">
        <f>IF(I99&gt;0,1,0)+IF(M99&gt;0,1,0)+IF(Q99&gt;0,1,0)+IF(U99&gt;0,1,0)+IF(Y99&gt;0,1,0)+IF(AC99&gt;0,1,0)+IF(AG99&gt;0,1,0)+IF(AK99&gt;0,1,0)+IF(AO99&gt;0,1,0)+IF(AS99&gt;0,1,0)+IF(AW99&gt;0,1,0)+IF(BA99&gt;0,1,0)+IF(BE99,1,0)</f>
        <v>3</v>
      </c>
      <c r="H99" s="28">
        <f>E99/G99</f>
        <v>34.12430588651356</v>
      </c>
      <c r="I99" s="38">
        <v>0</v>
      </c>
      <c r="J99" s="34" t="s">
        <v>381</v>
      </c>
      <c r="K99" s="40" t="s">
        <v>381</v>
      </c>
      <c r="L99" s="35"/>
      <c r="M99" s="38">
        <v>0</v>
      </c>
      <c r="N99" s="34" t="s">
        <v>381</v>
      </c>
      <c r="O99" s="40" t="s">
        <v>381</v>
      </c>
      <c r="P99" s="28"/>
      <c r="Q99" s="38">
        <v>0</v>
      </c>
      <c r="R99" s="34" t="s">
        <v>381</v>
      </c>
      <c r="S99" s="40" t="s">
        <v>381</v>
      </c>
      <c r="U99" s="38">
        <v>0</v>
      </c>
      <c r="V99" s="34" t="s">
        <v>381</v>
      </c>
      <c r="W99" s="40" t="s">
        <v>381</v>
      </c>
      <c r="Y99" s="38">
        <v>0</v>
      </c>
      <c r="Z99" s="34" t="s">
        <v>381</v>
      </c>
      <c r="AA99" s="40" t="s">
        <v>381</v>
      </c>
      <c r="AC99" s="38">
        <f>(1000/(AD99/AE99)+AD99/7)*0.80365</f>
        <v>27.295591251898603</v>
      </c>
      <c r="AD99" s="34">
        <v>107.41</v>
      </c>
      <c r="AE99" s="40">
        <v>2</v>
      </c>
      <c r="AG99" s="38">
        <f>(1000/(AH99/AI99)+AH99/7)*0.3404</f>
        <v>25.494321541663634</v>
      </c>
      <c r="AH99" s="34">
        <v>78.52</v>
      </c>
      <c r="AI99" s="40">
        <v>5</v>
      </c>
      <c r="AK99" s="38">
        <f>(1000/(AL99/AM99)+AL99/7)*0.2098</f>
        <v>30.440101563787913</v>
      </c>
      <c r="AL99" s="34">
        <v>43.19</v>
      </c>
      <c r="AM99" s="40">
        <v>6</v>
      </c>
      <c r="AO99" s="38">
        <v>0</v>
      </c>
      <c r="AP99" s="34">
        <v>122.15</v>
      </c>
      <c r="AQ99" s="40">
        <v>1</v>
      </c>
      <c r="AS99" s="38">
        <v>0</v>
      </c>
      <c r="AT99" s="34" t="s">
        <v>381</v>
      </c>
      <c r="AU99" s="40" t="s">
        <v>381</v>
      </c>
      <c r="AW99" s="28"/>
      <c r="AX99" s="34"/>
      <c r="AY99" s="35"/>
      <c r="BA99" s="28"/>
      <c r="BB99" s="34"/>
      <c r="BC99" s="35"/>
      <c r="BE99" s="28"/>
      <c r="BF99" s="34"/>
      <c r="BG99" s="35"/>
      <c r="BH99" s="28"/>
    </row>
    <row r="100" spans="1:60" s="44" customFormat="1" ht="12.75">
      <c r="A100" s="47" t="s">
        <v>316</v>
      </c>
      <c r="B100" s="162" t="s">
        <v>391</v>
      </c>
      <c r="C100" s="163" t="s">
        <v>392</v>
      </c>
      <c r="D100" s="164" t="s">
        <v>127</v>
      </c>
      <c r="E100" s="165">
        <f>F100*(I100+M100+Q100+U100+Y100+AC100+AG100+AK100+AO100+AS100+AW100+BA100+BE100)</f>
        <v>100.8547738083799</v>
      </c>
      <c r="F100" s="166">
        <f>IF(D100="MDR",1.3,0)+IF(D100="D12",1.23,0)+IF(D100="D14",1.17,0)+IF(D100="D16",1.12,0)+IF(D100="D19",1.07,0)+IF(D100="D20",1.04,0)+IF(D100="D35",1.1,0)+IF(D100="D50",1.17,0)+IF(D100="M12",1.18,0)+IF(D100="M14",1.12,0)+IF(D100="M16",1.07,0)+IF(D100="M19",1.03,0)+IF(D100="M20",1,0)+IF(D100="M40",1.05,0)+IF(D100="M50",1.1,0)+IF(D100="D60",1.25,0)+IF(D100="M70",1.21,0)</f>
        <v>1.07</v>
      </c>
      <c r="G100" s="167">
        <f>IF(I100&gt;0,1,0)+IF(M100&gt;0,1,0)+IF(Q100&gt;0,1,0)+IF(U100&gt;0,1,0)+IF(Y100&gt;0,1,0)+IF(AC100&gt;0,1,0)+IF(AG100&gt;0,1,0)+IF(AK100&gt;0,1,0)+IF(AO100&gt;0,1,0)+IF(AS100&gt;0,1,0)+IF(AW100&gt;0,1,0)+IF(BA100&gt;0,1,0)+IF(BE100,1,0)</f>
        <v>2</v>
      </c>
      <c r="H100" s="168">
        <f>E100/G100</f>
        <v>50.42738690418995</v>
      </c>
      <c r="I100" s="169">
        <f>(1000/(J100/K100)+J100/7)*0.7469</f>
        <v>55.12217790523691</v>
      </c>
      <c r="J100" s="166">
        <v>80.2</v>
      </c>
      <c r="K100" s="170">
        <v>5</v>
      </c>
      <c r="L100" s="171"/>
      <c r="M100" s="169">
        <f>(1000/(N100/O100)+N100/7)*0.7041</f>
        <v>39.13462004651999</v>
      </c>
      <c r="N100" s="166">
        <v>95.32</v>
      </c>
      <c r="O100" s="170">
        <v>4</v>
      </c>
      <c r="P100" s="171"/>
      <c r="Q100" s="169">
        <v>0</v>
      </c>
      <c r="R100" s="166" t="s">
        <v>381</v>
      </c>
      <c r="S100" s="170" t="s">
        <v>381</v>
      </c>
      <c r="T100" s="171"/>
      <c r="U100" s="169">
        <v>0</v>
      </c>
      <c r="V100" s="166" t="s">
        <v>381</v>
      </c>
      <c r="W100" s="170" t="s">
        <v>381</v>
      </c>
      <c r="X100" s="171"/>
      <c r="Y100" s="169">
        <v>0</v>
      </c>
      <c r="Z100" s="166" t="s">
        <v>381</v>
      </c>
      <c r="AA100" s="170" t="s">
        <v>381</v>
      </c>
      <c r="AB100" s="171"/>
      <c r="AC100" s="169">
        <v>0</v>
      </c>
      <c r="AD100" s="166" t="s">
        <v>381</v>
      </c>
      <c r="AE100" s="170" t="s">
        <v>381</v>
      </c>
      <c r="AF100" s="171"/>
      <c r="AG100" s="169">
        <v>0</v>
      </c>
      <c r="AH100" s="166" t="s">
        <v>381</v>
      </c>
      <c r="AI100" s="170" t="s">
        <v>381</v>
      </c>
      <c r="AJ100" s="171"/>
      <c r="AK100" s="169">
        <v>0</v>
      </c>
      <c r="AL100" s="166" t="s">
        <v>381</v>
      </c>
      <c r="AM100" s="170" t="s">
        <v>381</v>
      </c>
      <c r="AN100" s="171"/>
      <c r="AO100" s="169">
        <v>0</v>
      </c>
      <c r="AP100" s="166" t="s">
        <v>381</v>
      </c>
      <c r="AQ100" s="170" t="s">
        <v>381</v>
      </c>
      <c r="AR100" s="171"/>
      <c r="AS100" s="169">
        <v>0</v>
      </c>
      <c r="AT100" s="166" t="s">
        <v>381</v>
      </c>
      <c r="AU100" s="170" t="s">
        <v>381</v>
      </c>
      <c r="AW100" s="28"/>
      <c r="AX100" s="34"/>
      <c r="AY100" s="35"/>
      <c r="BA100" s="28"/>
      <c r="BB100" s="34"/>
      <c r="BC100" s="35"/>
      <c r="BE100" s="28"/>
      <c r="BF100" s="34"/>
      <c r="BG100" s="35"/>
      <c r="BH100" s="28"/>
    </row>
    <row r="101" spans="1:60" s="44" customFormat="1" ht="12.75">
      <c r="A101" s="47" t="s">
        <v>352</v>
      </c>
      <c r="B101" s="162" t="s">
        <v>390</v>
      </c>
      <c r="C101" s="163" t="s">
        <v>415</v>
      </c>
      <c r="D101" s="164" t="s">
        <v>127</v>
      </c>
      <c r="E101" s="165">
        <f>F101*(I101+M101+Q101+U101+Y101+AC101+AG101+AK101+AO101+AS101+AW101+BA101+BE101)</f>
        <v>95.66849522733234</v>
      </c>
      <c r="F101" s="166">
        <f>IF(D101="MDR",1.3,0)+IF(D101="D12",1.23,0)+IF(D101="D14",1.17,0)+IF(D101="D16",1.12,0)+IF(D101="D19",1.07,0)+IF(D101="D20",1.04,0)+IF(D101="D35",1.1,0)+IF(D101="D50",1.17,0)+IF(D101="M12",1.18,0)+IF(D101="M14",1.12,0)+IF(D101="M16",1.07,0)+IF(D101="M19",1.03,0)+IF(D101="M20",1,0)+IF(D101="M40",1.05,0)+IF(D101="M50",1.1,0)+IF(D101="D60",1.25,0)+IF(D101="M70",1.21,0)</f>
        <v>1.07</v>
      </c>
      <c r="G101" s="167">
        <f>IF(I101&gt;0,1,0)+IF(M101&gt;0,1,0)+IF(Q101&gt;0,1,0)+IF(U101&gt;0,1,0)+IF(Y101&gt;0,1,0)+IF(AC101&gt;0,1,0)+IF(AG101&gt;0,1,0)+IF(AK101&gt;0,1,0)+IF(AO101&gt;0,1,0)+IF(AS101&gt;0,1,0)+IF(AW101&gt;0,1,0)+IF(BA101&gt;0,1,0)+IF(BE101,1,0)</f>
        <v>2</v>
      </c>
      <c r="H101" s="168">
        <f>E101/G101</f>
        <v>47.83424761366617</v>
      </c>
      <c r="I101" s="169">
        <f>(1000/(J101/K101)+J101/7)*0.7469</f>
        <v>53.27818637087977</v>
      </c>
      <c r="J101" s="166">
        <v>84.34</v>
      </c>
      <c r="K101" s="170">
        <v>5</v>
      </c>
      <c r="L101" s="171"/>
      <c r="M101" s="169">
        <f>(1000/(N101/O101)+N101/7)*0.7041</f>
        <v>36.131622252795296</v>
      </c>
      <c r="N101" s="166">
        <v>114.35</v>
      </c>
      <c r="O101" s="170">
        <v>4</v>
      </c>
      <c r="P101" s="171"/>
      <c r="Q101" s="169">
        <v>0</v>
      </c>
      <c r="R101" s="166" t="s">
        <v>381</v>
      </c>
      <c r="S101" s="170" t="s">
        <v>381</v>
      </c>
      <c r="T101" s="171"/>
      <c r="U101" s="169">
        <v>0</v>
      </c>
      <c r="V101" s="166" t="s">
        <v>381</v>
      </c>
      <c r="W101" s="170" t="s">
        <v>381</v>
      </c>
      <c r="X101" s="171"/>
      <c r="Y101" s="169">
        <v>0</v>
      </c>
      <c r="Z101" s="166" t="s">
        <v>381</v>
      </c>
      <c r="AA101" s="170" t="s">
        <v>381</v>
      </c>
      <c r="AB101" s="171"/>
      <c r="AC101" s="169">
        <v>0</v>
      </c>
      <c r="AD101" s="166" t="s">
        <v>381</v>
      </c>
      <c r="AE101" s="170" t="s">
        <v>381</v>
      </c>
      <c r="AF101" s="171"/>
      <c r="AG101" s="169">
        <v>0</v>
      </c>
      <c r="AH101" s="166" t="s">
        <v>381</v>
      </c>
      <c r="AI101" s="170" t="s">
        <v>381</v>
      </c>
      <c r="AJ101" s="171"/>
      <c r="AK101" s="169">
        <v>0</v>
      </c>
      <c r="AL101" s="166" t="s">
        <v>381</v>
      </c>
      <c r="AM101" s="170" t="s">
        <v>381</v>
      </c>
      <c r="AN101" s="171"/>
      <c r="AO101" s="169">
        <v>0</v>
      </c>
      <c r="AP101" s="166" t="s">
        <v>381</v>
      </c>
      <c r="AQ101" s="170" t="s">
        <v>381</v>
      </c>
      <c r="AR101" s="171"/>
      <c r="AS101" s="169">
        <v>0</v>
      </c>
      <c r="AT101" s="166" t="s">
        <v>381</v>
      </c>
      <c r="AU101" s="170" t="s">
        <v>381</v>
      </c>
      <c r="AW101" s="28"/>
      <c r="AX101" s="34"/>
      <c r="AY101" s="35"/>
      <c r="BA101" s="28"/>
      <c r="BB101" s="34"/>
      <c r="BC101" s="35"/>
      <c r="BE101" s="28"/>
      <c r="BF101" s="34"/>
      <c r="BG101" s="35"/>
      <c r="BH101" s="28"/>
    </row>
    <row r="102" spans="1:60" s="44" customFormat="1" ht="12.75">
      <c r="A102" s="47" t="s">
        <v>355</v>
      </c>
      <c r="B102" s="162" t="s">
        <v>397</v>
      </c>
      <c r="C102" s="163" t="s">
        <v>398</v>
      </c>
      <c r="D102" s="164" t="s">
        <v>29</v>
      </c>
      <c r="E102" s="165">
        <f>F102*(I102+M102+Q102+U102+Y102+AC102+AG102+AK102+AO102+AS102+AW102+BA102+BE102)</f>
        <v>84.88667857290174</v>
      </c>
      <c r="F102" s="166">
        <f>IF(D102="MDR",1.3,0)+IF(D102="D12",1.23,0)+IF(D102="D14",1.17,0)+IF(D102="D16",1.12,0)+IF(D102="D19",1.07,0)+IF(D102="D20",1.04,0)+IF(D102="D35",1.1,0)+IF(D102="D50",1.17,0)+IF(D102="M12",1.18,0)+IF(D102="M14",1.12,0)+IF(D102="M16",1.07,0)+IF(D102="M19",1.03,0)+IF(D102="M20",1,0)+IF(D102="M40",1.05,0)+IF(D102="M50",1.1,0)+IF(D102="D60",1.25,0)+IF(D102="M70",1.21,0)</f>
        <v>1.12</v>
      </c>
      <c r="G102" s="167">
        <f>IF(I102&gt;0,1,0)+IF(M102&gt;0,1,0)+IF(Q102&gt;0,1,0)+IF(U102&gt;0,1,0)+IF(Y102&gt;0,1,0)+IF(AC102&gt;0,1,0)+IF(AG102&gt;0,1,0)+IF(AK102&gt;0,1,0)+IF(AO102&gt;0,1,0)+IF(AS102&gt;0,1,0)+IF(AW102&gt;0,1,0)+IF(BA102&gt;0,1,0)+IF(BE102,1,0)</f>
        <v>2</v>
      </c>
      <c r="H102" s="168">
        <f>E102/G102</f>
        <v>42.44333928645087</v>
      </c>
      <c r="I102" s="169">
        <f>(1000/(J102/K102)+J102/7)*0.7469</f>
        <v>43.88605699186992</v>
      </c>
      <c r="J102" s="166">
        <v>86.1</v>
      </c>
      <c r="K102" s="170">
        <v>4</v>
      </c>
      <c r="L102" s="171"/>
      <c r="M102" s="169">
        <f>(1000/(N102/O102)+N102/7)*0.7041</f>
        <v>31.905620305363776</v>
      </c>
      <c r="N102" s="166">
        <v>94.15</v>
      </c>
      <c r="O102" s="170">
        <v>3</v>
      </c>
      <c r="P102" s="171"/>
      <c r="Q102" s="169">
        <v>0</v>
      </c>
      <c r="R102" s="166" t="s">
        <v>381</v>
      </c>
      <c r="S102" s="170" t="s">
        <v>381</v>
      </c>
      <c r="T102" s="171"/>
      <c r="U102" s="169">
        <v>0</v>
      </c>
      <c r="V102" s="166" t="s">
        <v>381</v>
      </c>
      <c r="W102" s="170" t="s">
        <v>381</v>
      </c>
      <c r="X102" s="171"/>
      <c r="Y102" s="169">
        <v>0</v>
      </c>
      <c r="Z102" s="166" t="s">
        <v>381</v>
      </c>
      <c r="AA102" s="170" t="s">
        <v>381</v>
      </c>
      <c r="AB102" s="171"/>
      <c r="AC102" s="169">
        <v>0</v>
      </c>
      <c r="AD102" s="166" t="s">
        <v>381</v>
      </c>
      <c r="AE102" s="170" t="s">
        <v>381</v>
      </c>
      <c r="AF102" s="171"/>
      <c r="AG102" s="169">
        <v>0</v>
      </c>
      <c r="AH102" s="166" t="s">
        <v>381</v>
      </c>
      <c r="AI102" s="170" t="s">
        <v>381</v>
      </c>
      <c r="AJ102" s="171"/>
      <c r="AK102" s="169">
        <v>0</v>
      </c>
      <c r="AL102" s="166" t="s">
        <v>381</v>
      </c>
      <c r="AM102" s="170" t="s">
        <v>381</v>
      </c>
      <c r="AN102" s="171"/>
      <c r="AO102" s="169">
        <v>0</v>
      </c>
      <c r="AP102" s="166" t="s">
        <v>381</v>
      </c>
      <c r="AQ102" s="170" t="s">
        <v>381</v>
      </c>
      <c r="AR102" s="171"/>
      <c r="AS102" s="169">
        <v>0</v>
      </c>
      <c r="AT102" s="166" t="s">
        <v>381</v>
      </c>
      <c r="AU102" s="170" t="s">
        <v>381</v>
      </c>
      <c r="AW102" s="28"/>
      <c r="AX102" s="34"/>
      <c r="AY102" s="35"/>
      <c r="BA102" s="28"/>
      <c r="BB102" s="34"/>
      <c r="BC102" s="35"/>
      <c r="BE102" s="28"/>
      <c r="BF102" s="34"/>
      <c r="BG102" s="35"/>
      <c r="BH102" s="28"/>
    </row>
    <row r="103" spans="1:60" s="44" customFormat="1" ht="12.75">
      <c r="A103" s="47" t="s">
        <v>358</v>
      </c>
      <c r="B103" s="33" t="s">
        <v>276</v>
      </c>
      <c r="C103" s="27" t="s">
        <v>221</v>
      </c>
      <c r="D103" s="27" t="s">
        <v>107</v>
      </c>
      <c r="E103" s="36">
        <f>F103*(I103+M103+Q103+U103+Y103+AC103+AG103+AK103+AO103+AS103+AW103+BA103+BE103)</f>
        <v>76.3548487537994</v>
      </c>
      <c r="F103" s="34">
        <f>IF(D103="MDR",1.3,0)+IF(D103="D12",1.23,0)+IF(D103="D14",1.17,0)+IF(D103="D16",1.12,0)+IF(D103="D19",1.07,0)+IF(D103="D20",1.04,0)+IF(D103="D35",1.1,0)+IF(D103="D50",1.17,0)+IF(D103="M12",1.18,0)+IF(D103="M14",1.12,0)+IF(D103="M16",1.07,0)+IF(D103="M19",1.03,0)+IF(D103="M20",1,0)+IF(D103="M40",1.05,0)+IF(D103="M50",1.1,0)+IF(D103="D60",1.25,0)+IF(D103="M70",1.21,0)</f>
        <v>1</v>
      </c>
      <c r="G103" s="35">
        <f>IF(I103&gt;0,1,0)+IF(M103&gt;0,1,0)+IF(Q103&gt;0,1,0)+IF(U103&gt;0,1,0)+IF(Y103&gt;0,1,0)+IF(AC103&gt;0,1,0)+IF(AG103&gt;0,1,0)+IF(AK103&gt;0,1,0)+IF(AO103&gt;0,1,0)+IF(AS103&gt;0,1,0)+IF(AW103&gt;0,1,0)+IF(BA103&gt;0,1,0)+IF(BE103,1,0)</f>
        <v>1</v>
      </c>
      <c r="H103" s="28">
        <f>E103/G103</f>
        <v>76.3548487537994</v>
      </c>
      <c r="I103" s="38">
        <v>0</v>
      </c>
      <c r="J103" s="34" t="s">
        <v>381</v>
      </c>
      <c r="K103" s="40" t="s">
        <v>381</v>
      </c>
      <c r="L103" s="28"/>
      <c r="M103" s="38">
        <v>0</v>
      </c>
      <c r="N103" s="34" t="s">
        <v>381</v>
      </c>
      <c r="O103" s="40" t="s">
        <v>381</v>
      </c>
      <c r="P103" s="28"/>
      <c r="Q103" s="38">
        <v>0</v>
      </c>
      <c r="R103" s="34" t="s">
        <v>381</v>
      </c>
      <c r="S103" s="40" t="s">
        <v>381</v>
      </c>
      <c r="U103" s="38">
        <v>0</v>
      </c>
      <c r="V103" s="34" t="s">
        <v>381</v>
      </c>
      <c r="W103" s="40" t="s">
        <v>381</v>
      </c>
      <c r="Y103" s="38">
        <v>0</v>
      </c>
      <c r="Z103" s="34" t="s">
        <v>381</v>
      </c>
      <c r="AA103" s="40" t="s">
        <v>381</v>
      </c>
      <c r="AC103" s="38">
        <v>0</v>
      </c>
      <c r="AD103" s="34" t="s">
        <v>381</v>
      </c>
      <c r="AE103" s="40" t="s">
        <v>381</v>
      </c>
      <c r="AG103" s="38">
        <v>0</v>
      </c>
      <c r="AH103" s="34" t="s">
        <v>381</v>
      </c>
      <c r="AI103" s="40" t="s">
        <v>381</v>
      </c>
      <c r="AK103" s="38">
        <v>0</v>
      </c>
      <c r="AL103" s="34" t="s">
        <v>381</v>
      </c>
      <c r="AM103" s="40" t="s">
        <v>381</v>
      </c>
      <c r="AO103" s="38">
        <v>0</v>
      </c>
      <c r="AP103" s="34" t="s">
        <v>381</v>
      </c>
      <c r="AQ103" s="40" t="s">
        <v>381</v>
      </c>
      <c r="AS103" s="38">
        <f>(1000/(AT103/AU103)+AT103/7)*0.6328</f>
        <v>76.3548487537994</v>
      </c>
      <c r="AT103" s="34">
        <v>115.15</v>
      </c>
      <c r="AU103" s="40">
        <v>12</v>
      </c>
      <c r="AW103" s="28"/>
      <c r="AX103" s="34"/>
      <c r="AY103" s="35"/>
      <c r="BA103" s="28"/>
      <c r="BB103" s="34"/>
      <c r="BC103" s="35"/>
      <c r="BE103" s="28"/>
      <c r="BF103" s="34"/>
      <c r="BG103" s="35"/>
      <c r="BH103" s="28"/>
    </row>
    <row r="104" spans="1:60" s="44" customFormat="1" ht="12.75">
      <c r="A104" s="47" t="s">
        <v>361</v>
      </c>
      <c r="B104" s="33" t="s">
        <v>283</v>
      </c>
      <c r="C104" s="27" t="s">
        <v>320</v>
      </c>
      <c r="D104" s="27" t="s">
        <v>17</v>
      </c>
      <c r="E104" s="36">
        <f>F104*(I104+M104+Q104+U104+Y104+AC104+AG104+AK104+AO104+AS104+AW104+BA104+BE104)</f>
        <v>61.095365334186326</v>
      </c>
      <c r="F104" s="34">
        <f>IF(D104="MDR",1.3,0)+IF(D104="D12",1.23,0)+IF(D104="D14",1.17,0)+IF(D104="D16",1.12,0)+IF(D104="D19",1.07,0)+IF(D104="D20",1.04,0)+IF(D104="D35",1.1,0)+IF(D104="D50",1.17,0)+IF(D104="M12",1.18,0)+IF(D104="M14",1.12,0)+IF(D104="M16",1.07,0)+IF(D104="M19",1.03,0)+IF(D104="M20",1,0)+IF(D104="M40",1.05,0)+IF(D104="M50",1.1,0)+IF(D104="D60",1.25,0)+IF(D104="M70",1.21,0)</f>
        <v>1.3</v>
      </c>
      <c r="G104" s="35">
        <f>IF(I104&gt;0,1,0)+IF(M104&gt;0,1,0)+IF(Q104&gt;0,1,0)+IF(U104&gt;0,1,0)+IF(Y104&gt;0,1,0)+IF(AC104&gt;0,1,0)+IF(AG104&gt;0,1,0)+IF(AK104&gt;0,1,0)+IF(AO104&gt;0,1,0)+IF(AS104&gt;0,1,0)+IF(AW104&gt;0,1,0)+IF(BA104&gt;0,1,0)+IF(BE104,1,0)</f>
        <v>1</v>
      </c>
      <c r="H104" s="28">
        <f>E104/G104</f>
        <v>61.095365334186326</v>
      </c>
      <c r="I104" s="38">
        <v>0</v>
      </c>
      <c r="J104" s="34" t="s">
        <v>381</v>
      </c>
      <c r="K104" s="40" t="s">
        <v>381</v>
      </c>
      <c r="L104" s="28"/>
      <c r="M104" s="38">
        <v>0</v>
      </c>
      <c r="N104" s="34" t="s">
        <v>381</v>
      </c>
      <c r="O104" s="40" t="s">
        <v>381</v>
      </c>
      <c r="P104" s="28"/>
      <c r="Q104" s="38">
        <v>0</v>
      </c>
      <c r="R104" s="34" t="s">
        <v>381</v>
      </c>
      <c r="S104" s="40" t="s">
        <v>381</v>
      </c>
      <c r="T104" s="28"/>
      <c r="U104" s="38">
        <v>0</v>
      </c>
      <c r="V104" s="34" t="s">
        <v>381</v>
      </c>
      <c r="W104" s="40" t="s">
        <v>381</v>
      </c>
      <c r="X104" s="28"/>
      <c r="Y104" s="38">
        <v>0</v>
      </c>
      <c r="Z104" s="34" t="s">
        <v>381</v>
      </c>
      <c r="AA104" s="40" t="s">
        <v>381</v>
      </c>
      <c r="AB104" s="28"/>
      <c r="AC104" s="38">
        <v>0</v>
      </c>
      <c r="AD104" s="34" t="s">
        <v>381</v>
      </c>
      <c r="AE104" s="40" t="s">
        <v>381</v>
      </c>
      <c r="AF104" s="28"/>
      <c r="AG104" s="38">
        <v>0</v>
      </c>
      <c r="AH104" s="34" t="s">
        <v>381</v>
      </c>
      <c r="AI104" s="40" t="s">
        <v>381</v>
      </c>
      <c r="AK104" s="38">
        <v>0</v>
      </c>
      <c r="AL104" s="34" t="s">
        <v>381</v>
      </c>
      <c r="AM104" s="40" t="s">
        <v>381</v>
      </c>
      <c r="AO104" s="38">
        <v>0</v>
      </c>
      <c r="AP104" s="34" t="s">
        <v>381</v>
      </c>
      <c r="AQ104" s="40" t="s">
        <v>381</v>
      </c>
      <c r="AR104" s="28"/>
      <c r="AS104" s="38">
        <f>(1000/(AT104/AU104)+AT104/7)*0.6328</f>
        <v>46.99643487245102</v>
      </c>
      <c r="AT104" s="34">
        <v>100.04</v>
      </c>
      <c r="AU104" s="40">
        <v>6</v>
      </c>
      <c r="AW104" s="28"/>
      <c r="AX104" s="34"/>
      <c r="AY104" s="35"/>
      <c r="BA104" s="28"/>
      <c r="BB104" s="34"/>
      <c r="BC104" s="35"/>
      <c r="BE104" s="28"/>
      <c r="BF104" s="34"/>
      <c r="BG104" s="35"/>
      <c r="BH104" s="28"/>
    </row>
    <row r="105" spans="1:60" s="44" customFormat="1" ht="12.75">
      <c r="A105" s="47" t="s">
        <v>364</v>
      </c>
      <c r="B105" s="162" t="s">
        <v>389</v>
      </c>
      <c r="C105" s="163" t="s">
        <v>415</v>
      </c>
      <c r="D105" s="164" t="s">
        <v>127</v>
      </c>
      <c r="E105" s="165">
        <f>F105*(I105+M105+Q105+U105+Y105+AC105+AG105+AK105+AO105+AS105+AW105+BA105+BE105)</f>
        <v>59.908437749191535</v>
      </c>
      <c r="F105" s="166">
        <f>IF(D105="MDR",1.3,0)+IF(D105="D12",1.23,0)+IF(D105="D14",1.17,0)+IF(D105="D16",1.12,0)+IF(D105="D19",1.07,0)+IF(D105="D20",1.04,0)+IF(D105="D35",1.1,0)+IF(D105="D50",1.17,0)+IF(D105="M12",1.18,0)+IF(D105="M14",1.12,0)+IF(D105="M16",1.07,0)+IF(D105="M19",1.03,0)+IF(D105="M20",1,0)+IF(D105="M40",1.05,0)+IF(D105="M50",1.1,0)+IF(D105="D60",1.25,0)+IF(D105="M70",1.21,0)</f>
        <v>1.07</v>
      </c>
      <c r="G105" s="167">
        <f>IF(I105&gt;0,1,0)+IF(M105&gt;0,1,0)+IF(Q105&gt;0,1,0)+IF(U105&gt;0,1,0)+IF(Y105&gt;0,1,0)+IF(AC105&gt;0,1,0)+IF(AG105&gt;0,1,0)+IF(AK105&gt;0,1,0)+IF(AO105&gt;0,1,0)+IF(AS105&gt;0,1,0)+IF(AW105&gt;0,1,0)+IF(BA105&gt;0,1,0)+IF(BE105,1,0)</f>
        <v>1</v>
      </c>
      <c r="H105" s="168">
        <f>E105/G105</f>
        <v>59.908437749191535</v>
      </c>
      <c r="I105" s="169">
        <f>(1000/(J105/K105)+J105/7)*0.7469</f>
        <v>55.98919415812293</v>
      </c>
      <c r="J105" s="166">
        <v>78.42</v>
      </c>
      <c r="K105" s="170">
        <v>5</v>
      </c>
      <c r="L105" s="171"/>
      <c r="M105" s="169">
        <v>0</v>
      </c>
      <c r="N105" s="166">
        <v>149.55</v>
      </c>
      <c r="O105" s="170">
        <v>5</v>
      </c>
      <c r="P105" s="171"/>
      <c r="Q105" s="169">
        <v>0</v>
      </c>
      <c r="R105" s="166" t="s">
        <v>381</v>
      </c>
      <c r="S105" s="170" t="s">
        <v>381</v>
      </c>
      <c r="T105" s="171"/>
      <c r="U105" s="169">
        <v>0</v>
      </c>
      <c r="V105" s="166" t="s">
        <v>381</v>
      </c>
      <c r="W105" s="170" t="s">
        <v>381</v>
      </c>
      <c r="X105" s="171"/>
      <c r="Y105" s="169">
        <v>0</v>
      </c>
      <c r="Z105" s="166" t="s">
        <v>381</v>
      </c>
      <c r="AA105" s="170" t="s">
        <v>381</v>
      </c>
      <c r="AB105" s="171"/>
      <c r="AC105" s="169">
        <v>0</v>
      </c>
      <c r="AD105" s="166" t="s">
        <v>381</v>
      </c>
      <c r="AE105" s="170" t="s">
        <v>381</v>
      </c>
      <c r="AF105" s="171"/>
      <c r="AG105" s="169">
        <v>0</v>
      </c>
      <c r="AH105" s="166" t="s">
        <v>381</v>
      </c>
      <c r="AI105" s="170" t="s">
        <v>381</v>
      </c>
      <c r="AJ105" s="171"/>
      <c r="AK105" s="169">
        <v>0</v>
      </c>
      <c r="AL105" s="166" t="s">
        <v>381</v>
      </c>
      <c r="AM105" s="170" t="s">
        <v>381</v>
      </c>
      <c r="AN105" s="171"/>
      <c r="AO105" s="169">
        <v>0</v>
      </c>
      <c r="AP105" s="166" t="s">
        <v>381</v>
      </c>
      <c r="AQ105" s="170" t="s">
        <v>381</v>
      </c>
      <c r="AR105" s="171"/>
      <c r="AS105" s="169">
        <v>0</v>
      </c>
      <c r="AT105" s="166" t="s">
        <v>381</v>
      </c>
      <c r="AU105" s="170" t="s">
        <v>381</v>
      </c>
      <c r="AW105" s="28"/>
      <c r="AX105" s="34"/>
      <c r="AY105" s="35"/>
      <c r="BA105" s="28"/>
      <c r="BB105" s="34"/>
      <c r="BC105" s="35"/>
      <c r="BE105" s="28"/>
      <c r="BF105" s="34"/>
      <c r="BG105" s="35"/>
      <c r="BH105" s="28"/>
    </row>
    <row r="106" spans="1:60" s="44" customFormat="1" ht="12.75">
      <c r="A106" s="47" t="s">
        <v>368</v>
      </c>
      <c r="B106" s="162" t="s">
        <v>500</v>
      </c>
      <c r="C106" s="164" t="s">
        <v>488</v>
      </c>
      <c r="D106" s="164" t="s">
        <v>489</v>
      </c>
      <c r="E106" s="165">
        <f>F106*(I106+M106+Q106+U106+Y106+AC106+AG106+AK106+AO106+AS106+AW106+BA106+BE106)</f>
        <v>59.146287447964</v>
      </c>
      <c r="F106" s="166">
        <f>IF(D106="MDR",1.3,0)+IF(D106="D12",1.23,0)+IF(D106="D14",1.17,0)+IF(D106="D16",1.12,0)+IF(D106="D19",1.07,0)+IF(D106="D20",1.04,0)+IF(D106="D35",1.1,0)+IF(D106="D50",1.17,0)+IF(D106="M12",1.18,0)+IF(D106="M14",1.12,0)+IF(D106="M16",1.07,0)+IF(D106="M19",1.03,0)+IF(D106="M20",1,0)+IF(D106="M40",1.05,0)+IF(D106="M50",1.1,0)+IF(D106="D60",1.25,0)+IF(D106="M70",1.21,0)</f>
        <v>1.21</v>
      </c>
      <c r="G106" s="167">
        <f>IF(I106&gt;0,1,0)+IF(M106&gt;0,1,0)+IF(Q106&gt;0,1,0)+IF(U106&gt;0,1,0)+IF(Y106&gt;0,1,0)+IF(AC106&gt;0,1,0)+IF(AG106&gt;0,1,0)+IF(AK106&gt;0,1,0)+IF(AO106&gt;0,1,0)+IF(AS106&gt;0,1,0)+IF(AW106&gt;0,1,0)+IF(BA106&gt;0,1,0)+IF(BE106,1,0)</f>
        <v>1</v>
      </c>
      <c r="H106" s="168">
        <f>E106/G106</f>
        <v>59.146287447964</v>
      </c>
      <c r="I106" s="169">
        <v>0</v>
      </c>
      <c r="J106" s="166" t="s">
        <v>381</v>
      </c>
      <c r="K106" s="170" t="s">
        <v>381</v>
      </c>
      <c r="L106" s="167"/>
      <c r="M106" s="169">
        <v>0</v>
      </c>
      <c r="N106" s="166" t="s">
        <v>381</v>
      </c>
      <c r="O106" s="170" t="s">
        <v>381</v>
      </c>
      <c r="P106" s="167"/>
      <c r="Q106" s="169">
        <v>0</v>
      </c>
      <c r="R106" s="166" t="s">
        <v>381</v>
      </c>
      <c r="S106" s="170" t="s">
        <v>381</v>
      </c>
      <c r="T106" s="172"/>
      <c r="U106" s="169">
        <v>0</v>
      </c>
      <c r="V106" s="166" t="s">
        <v>381</v>
      </c>
      <c r="W106" s="170" t="s">
        <v>381</v>
      </c>
      <c r="X106" s="172"/>
      <c r="Y106" s="169">
        <v>0</v>
      </c>
      <c r="Z106" s="166" t="s">
        <v>381</v>
      </c>
      <c r="AA106" s="170" t="s">
        <v>381</v>
      </c>
      <c r="AB106" s="172"/>
      <c r="AC106" s="169">
        <f>(1000/(AD106/AE106)+AD106/7)*0.80365</f>
        <v>48.88122929583802</v>
      </c>
      <c r="AD106" s="166">
        <v>81.28</v>
      </c>
      <c r="AE106" s="170">
        <v>4</v>
      </c>
      <c r="AF106" s="172"/>
      <c r="AG106" s="169">
        <v>0</v>
      </c>
      <c r="AH106" s="166" t="s">
        <v>381</v>
      </c>
      <c r="AI106" s="170" t="s">
        <v>381</v>
      </c>
      <c r="AJ106" s="172"/>
      <c r="AK106" s="169">
        <v>0</v>
      </c>
      <c r="AL106" s="166" t="s">
        <v>381</v>
      </c>
      <c r="AM106" s="170" t="s">
        <v>381</v>
      </c>
      <c r="AN106" s="172"/>
      <c r="AO106" s="169">
        <v>0</v>
      </c>
      <c r="AP106" s="166" t="s">
        <v>381</v>
      </c>
      <c r="AQ106" s="170" t="s">
        <v>381</v>
      </c>
      <c r="AR106" s="172"/>
      <c r="AS106" s="169">
        <v>0</v>
      </c>
      <c r="AT106" s="166" t="s">
        <v>381</v>
      </c>
      <c r="AU106" s="170" t="s">
        <v>381</v>
      </c>
      <c r="AW106" s="28"/>
      <c r="AX106" s="34"/>
      <c r="AY106" s="35"/>
      <c r="BA106" s="28"/>
      <c r="BB106" s="34"/>
      <c r="BC106" s="35"/>
      <c r="BE106" s="28"/>
      <c r="BF106" s="34"/>
      <c r="BG106" s="35"/>
      <c r="BH106" s="28"/>
    </row>
    <row r="107" spans="1:60" s="44" customFormat="1" ht="12.75">
      <c r="A107" s="47" t="s">
        <v>371</v>
      </c>
      <c r="B107" s="33" t="s">
        <v>288</v>
      </c>
      <c r="C107" s="27" t="s">
        <v>202</v>
      </c>
      <c r="D107" s="27" t="s">
        <v>107</v>
      </c>
      <c r="E107" s="36">
        <f>F107*(I107+M107+Q107+U107+Y107+AC107+AG107+AK107+AO107+AS107+AW107+BA107+BE107)</f>
        <v>56.845394580847724</v>
      </c>
      <c r="F107" s="34">
        <f>IF(D107="MDR",1.3,0)+IF(D107="D12",1.23,0)+IF(D107="D14",1.17,0)+IF(D107="D16",1.12,0)+IF(D107="D19",1.07,0)+IF(D107="D20",1.04,0)+IF(D107="D35",1.1,0)+IF(D107="D50",1.17,0)+IF(D107="M12",1.18,0)+IF(D107="M14",1.12,0)+IF(D107="M16",1.07,0)+IF(D107="M19",1.03,0)+IF(D107="M20",1,0)+IF(D107="M40",1.05,0)+IF(D107="M50",1.1,0)+IF(D107="D60",1.25,0)+IF(D107="M70",1.21,0)</f>
        <v>1</v>
      </c>
      <c r="G107" s="35">
        <f>IF(I107&gt;0,1,0)+IF(M107&gt;0,1,0)+IF(Q107&gt;0,1,0)+IF(U107&gt;0,1,0)+IF(Y107&gt;0,1,0)+IF(AC107&gt;0,1,0)+IF(AG107&gt;0,1,0)+IF(AK107&gt;0,1,0)+IF(AO107&gt;0,1,0)+IF(AS107&gt;0,1,0)+IF(AW107&gt;0,1,0)+IF(BA107&gt;0,1,0)+IF(BE107,1,0)</f>
        <v>1</v>
      </c>
      <c r="H107" s="28">
        <f>E107/G107</f>
        <v>56.845394580847724</v>
      </c>
      <c r="I107" s="38">
        <v>0</v>
      </c>
      <c r="J107" s="34" t="s">
        <v>381</v>
      </c>
      <c r="K107" s="40" t="s">
        <v>381</v>
      </c>
      <c r="L107" s="35"/>
      <c r="M107" s="38">
        <v>0</v>
      </c>
      <c r="N107" s="34" t="s">
        <v>381</v>
      </c>
      <c r="O107" s="40" t="s">
        <v>381</v>
      </c>
      <c r="P107" s="28"/>
      <c r="Q107" s="38">
        <v>0</v>
      </c>
      <c r="R107" s="34" t="s">
        <v>381</v>
      </c>
      <c r="S107" s="40" t="s">
        <v>381</v>
      </c>
      <c r="U107" s="38">
        <v>0</v>
      </c>
      <c r="V107" s="34" t="s">
        <v>381</v>
      </c>
      <c r="W107" s="40" t="s">
        <v>381</v>
      </c>
      <c r="Y107" s="38">
        <v>0</v>
      </c>
      <c r="Z107" s="34" t="s">
        <v>381</v>
      </c>
      <c r="AA107" s="40" t="s">
        <v>381</v>
      </c>
      <c r="AC107" s="38">
        <v>0</v>
      </c>
      <c r="AD107" s="34" t="s">
        <v>381</v>
      </c>
      <c r="AE107" s="40" t="s">
        <v>381</v>
      </c>
      <c r="AG107" s="38">
        <f>(1000/(AH107/AI107)+AH107/7)*0.3404</f>
        <v>56.845394580847724</v>
      </c>
      <c r="AH107" s="34">
        <v>70.07</v>
      </c>
      <c r="AI107" s="40">
        <v>11</v>
      </c>
      <c r="AK107" s="38">
        <v>0</v>
      </c>
      <c r="AL107" s="34" t="s">
        <v>381</v>
      </c>
      <c r="AM107" s="40" t="s">
        <v>381</v>
      </c>
      <c r="AO107" s="38">
        <v>0</v>
      </c>
      <c r="AP107" s="34" t="s">
        <v>381</v>
      </c>
      <c r="AQ107" s="40" t="s">
        <v>381</v>
      </c>
      <c r="AS107" s="38">
        <v>0</v>
      </c>
      <c r="AT107" s="34" t="s">
        <v>381</v>
      </c>
      <c r="AU107" s="40" t="s">
        <v>381</v>
      </c>
      <c r="AW107" s="28"/>
      <c r="AX107" s="34"/>
      <c r="AY107" s="35"/>
      <c r="BA107" s="28"/>
      <c r="BB107" s="34"/>
      <c r="BC107" s="35"/>
      <c r="BE107" s="28"/>
      <c r="BF107" s="34"/>
      <c r="BG107" s="35"/>
      <c r="BH107" s="33"/>
    </row>
    <row r="108" spans="1:60" s="44" customFormat="1" ht="12.75">
      <c r="A108" s="47" t="s">
        <v>373</v>
      </c>
      <c r="B108" s="33" t="s">
        <v>153</v>
      </c>
      <c r="C108" s="27" t="s">
        <v>154</v>
      </c>
      <c r="D108" s="27" t="s">
        <v>7</v>
      </c>
      <c r="E108" s="36">
        <f>F108*(I108+M108+Q108+U108+Y108+AC108+AG108+AK108+AO108+AS108+AW108+BA108+BE108)</f>
        <v>56.366127940439156</v>
      </c>
      <c r="F108" s="34">
        <f>IF(D108="MDR",1.3,0)+IF(D108="D12",1.23,0)+IF(D108="D14",1.17,0)+IF(D108="D16",1.12,0)+IF(D108="D19",1.07,0)+IF(D108="D20",1.04,0)+IF(D108="D35",1.1,0)+IF(D108="D50",1.17,0)+IF(D108="M12",1.18,0)+IF(D108="M14",1.12,0)+IF(D108="M16",1.07,0)+IF(D108="M19",1.03,0)+IF(D108="M20",1,0)+IF(D108="M40",1.05,0)+IF(D108="M50",1.1,0)+IF(D108="D60",1.25,0)+IF(D108="M70",1.21,0)</f>
        <v>1.18</v>
      </c>
      <c r="G108" s="35">
        <f>IF(I108&gt;0,1,0)+IF(M108&gt;0,1,0)+IF(Q108&gt;0,1,0)+IF(U108&gt;0,1,0)+IF(Y108&gt;0,1,0)+IF(AC108&gt;0,1,0)+IF(AG108&gt;0,1,0)+IF(AK108&gt;0,1,0)+IF(AO108&gt;0,1,0)+IF(AS108&gt;0,1,0)+IF(AW108&gt;0,1,0)+IF(BA108&gt;0,1,0)+IF(BE108,1,0)</f>
        <v>1</v>
      </c>
      <c r="H108" s="28">
        <f>E108/G108</f>
        <v>56.366127940439156</v>
      </c>
      <c r="I108" s="38">
        <v>0</v>
      </c>
      <c r="J108" s="34" t="s">
        <v>381</v>
      </c>
      <c r="K108" s="40" t="s">
        <v>381</v>
      </c>
      <c r="L108" s="35"/>
      <c r="M108" s="38">
        <v>0</v>
      </c>
      <c r="N108" s="34" t="s">
        <v>381</v>
      </c>
      <c r="O108" s="40" t="s">
        <v>381</v>
      </c>
      <c r="P108" s="28"/>
      <c r="Q108" s="38">
        <v>0</v>
      </c>
      <c r="R108" s="34" t="s">
        <v>381</v>
      </c>
      <c r="S108" s="40" t="s">
        <v>381</v>
      </c>
      <c r="U108" s="38">
        <v>0</v>
      </c>
      <c r="V108" s="34" t="s">
        <v>381</v>
      </c>
      <c r="W108" s="40" t="s">
        <v>381</v>
      </c>
      <c r="Y108" s="38">
        <v>0</v>
      </c>
      <c r="Z108" s="34" t="s">
        <v>381</v>
      </c>
      <c r="AA108" s="40" t="s">
        <v>381</v>
      </c>
      <c r="AC108" s="38">
        <v>0</v>
      </c>
      <c r="AD108" s="34" t="s">
        <v>381</v>
      </c>
      <c r="AE108" s="40" t="s">
        <v>381</v>
      </c>
      <c r="AG108" s="38">
        <v>0</v>
      </c>
      <c r="AH108" s="34" t="s">
        <v>381</v>
      </c>
      <c r="AI108" s="40" t="s">
        <v>381</v>
      </c>
      <c r="AK108" s="38">
        <v>0</v>
      </c>
      <c r="AL108" s="34" t="s">
        <v>381</v>
      </c>
      <c r="AM108" s="40" t="s">
        <v>381</v>
      </c>
      <c r="AO108" s="38">
        <v>0</v>
      </c>
      <c r="AP108" s="34" t="s">
        <v>381</v>
      </c>
      <c r="AQ108" s="40" t="s">
        <v>381</v>
      </c>
      <c r="AS108" s="38">
        <f>(1000/(AT108/AU108)+AT108/7)*0.6328</f>
        <v>47.76790503427048</v>
      </c>
      <c r="AT108" s="34">
        <v>97.46</v>
      </c>
      <c r="AU108" s="40">
        <v>6</v>
      </c>
      <c r="AW108" s="28"/>
      <c r="AX108" s="34"/>
      <c r="AY108" s="35"/>
      <c r="BA108" s="28"/>
      <c r="BB108" s="34"/>
      <c r="BC108" s="35"/>
      <c r="BE108" s="28"/>
      <c r="BF108" s="34"/>
      <c r="BG108" s="35"/>
      <c r="BH108" s="33"/>
    </row>
    <row r="109" spans="1:60" s="44" customFormat="1" ht="12.75">
      <c r="A109" s="47" t="s">
        <v>375</v>
      </c>
      <c r="B109" s="33" t="s">
        <v>520</v>
      </c>
      <c r="C109" s="27" t="s">
        <v>521</v>
      </c>
      <c r="D109" s="27" t="s">
        <v>63</v>
      </c>
      <c r="E109" s="36">
        <f>F109*(I109+M109+Q109+U109+Y109+AC109+AG109+AK109+AO109+AS109+AW109+BA109+BE109)</f>
        <v>54.24439723456791</v>
      </c>
      <c r="F109" s="34">
        <f>IF(D109="MDR",1.3,0)+IF(D109="D12",1.23,0)+IF(D109="D14",1.17,0)+IF(D109="D16",1.12,0)+IF(D109="D19",1.07,0)+IF(D109="D20",1.04,0)+IF(D109="D35",1.1,0)+IF(D109="D50",1.17,0)+IF(D109="M12",1.18,0)+IF(D109="M14",1.12,0)+IF(D109="M16",1.07,0)+IF(D109="M19",1.03,0)+IF(D109="M20",1,0)+IF(D109="M40",1.05,0)+IF(D109="M50",1.1,0)+IF(D109="D60",1.25,0)+IF(D109="M70",1.21,0)</f>
        <v>1.1</v>
      </c>
      <c r="G109" s="35">
        <f>IF(I109&gt;0,1,0)+IF(M109&gt;0,1,0)+IF(Q109&gt;0,1,0)+IF(U109&gt;0,1,0)+IF(Y109&gt;0,1,0)+IF(AC109&gt;0,1,0)+IF(AG109&gt;0,1,0)+IF(AK109&gt;0,1,0)+IF(AO109&gt;0,1,0)+IF(AS109&gt;0,1,0)+IF(AW109&gt;0,1,0)+IF(BA109&gt;0,1,0)+IF(BE109,1,0)</f>
        <v>1</v>
      </c>
      <c r="H109" s="28">
        <f>E109/G109</f>
        <v>54.24439723456791</v>
      </c>
      <c r="I109" s="38">
        <v>0</v>
      </c>
      <c r="J109" s="34" t="s">
        <v>381</v>
      </c>
      <c r="K109" s="40" t="s">
        <v>381</v>
      </c>
      <c r="L109" s="29"/>
      <c r="M109" s="38">
        <v>0</v>
      </c>
      <c r="N109" s="34" t="s">
        <v>381</v>
      </c>
      <c r="O109" s="40" t="s">
        <v>381</v>
      </c>
      <c r="P109" s="35"/>
      <c r="Q109" s="38">
        <v>0</v>
      </c>
      <c r="R109" s="34" t="s">
        <v>381</v>
      </c>
      <c r="S109" s="40" t="s">
        <v>381</v>
      </c>
      <c r="U109" s="38">
        <v>0</v>
      </c>
      <c r="V109" s="34" t="s">
        <v>381</v>
      </c>
      <c r="W109" s="40" t="s">
        <v>381</v>
      </c>
      <c r="Y109" s="38">
        <v>0</v>
      </c>
      <c r="Z109" s="34" t="s">
        <v>381</v>
      </c>
      <c r="AA109" s="40" t="s">
        <v>381</v>
      </c>
      <c r="AC109" s="38">
        <v>0</v>
      </c>
      <c r="AD109" s="34" t="s">
        <v>381</v>
      </c>
      <c r="AE109" s="40" t="s">
        <v>381</v>
      </c>
      <c r="AG109" s="38">
        <v>0</v>
      </c>
      <c r="AH109" s="34" t="s">
        <v>381</v>
      </c>
      <c r="AI109" s="40" t="s">
        <v>381</v>
      </c>
      <c r="AK109" s="38">
        <v>0</v>
      </c>
      <c r="AL109" s="34" t="s">
        <v>381</v>
      </c>
      <c r="AM109" s="40" t="s">
        <v>381</v>
      </c>
      <c r="AO109" s="38">
        <v>0</v>
      </c>
      <c r="AP109" s="34" t="s">
        <v>381</v>
      </c>
      <c r="AQ109" s="40" t="s">
        <v>381</v>
      </c>
      <c r="AS109" s="38">
        <f>(1000/(AT109/AU109)+AT109/7)*0.6328</f>
        <v>49.31308839506173</v>
      </c>
      <c r="AT109" s="34">
        <v>113.4</v>
      </c>
      <c r="AU109" s="40">
        <v>7</v>
      </c>
      <c r="AW109" s="28"/>
      <c r="AX109" s="34"/>
      <c r="AY109" s="35"/>
      <c r="BA109" s="28"/>
      <c r="BB109" s="34"/>
      <c r="BC109" s="35"/>
      <c r="BE109" s="28"/>
      <c r="BF109" s="34"/>
      <c r="BG109" s="35"/>
      <c r="BH109" s="33"/>
    </row>
    <row r="110" spans="1:60" s="44" customFormat="1" ht="12.75">
      <c r="A110" s="47" t="s">
        <v>378</v>
      </c>
      <c r="B110" s="28" t="s">
        <v>281</v>
      </c>
      <c r="C110" s="34" t="s">
        <v>282</v>
      </c>
      <c r="D110" s="27" t="s">
        <v>17</v>
      </c>
      <c r="E110" s="36">
        <f>F110*(I110+M110+Q110+U110+Y110+AC110+AG110+AK110+AO110+AS110+AW110+BA110+BE110)</f>
        <v>51.289674141853986</v>
      </c>
      <c r="F110" s="34">
        <f>IF(D110="MDR",1.3,0)+IF(D110="D12",1.23,0)+IF(D110="D14",1.17,0)+IF(D110="D16",1.12,0)+IF(D110="D19",1.07,0)+IF(D110="D20",1.04,0)+IF(D110="D35",1.1,0)+IF(D110="D50",1.17,0)+IF(D110="M12",1.18,0)+IF(D110="M14",1.12,0)+IF(D110="M16",1.07,0)+IF(D110="M19",1.03,0)+IF(D110="M20",1,0)+IF(D110="M40",1.05,0)+IF(D110="M50",1.1,0)+IF(D110="D60",1.25,0)+IF(D110="M70",1.21,0)</f>
        <v>1.3</v>
      </c>
      <c r="G110" s="35">
        <f>IF(I110&gt;0,1,0)+IF(M110&gt;0,1,0)+IF(Q110&gt;0,1,0)+IF(U110&gt;0,1,0)+IF(Y110&gt;0,1,0)+IF(AC110&gt;0,1,0)+IF(AG110&gt;0,1,0)+IF(AK110&gt;0,1,0)+IF(AO110&gt;0,1,0)+IF(AS110&gt;0,1,0)+IF(AW110&gt;0,1,0)+IF(BA110&gt;0,1,0)+IF(BE110,1,0)</f>
        <v>1</v>
      </c>
      <c r="H110" s="28">
        <f>E110/G110</f>
        <v>51.289674141853986</v>
      </c>
      <c r="I110" s="38">
        <v>0</v>
      </c>
      <c r="J110" s="34" t="s">
        <v>381</v>
      </c>
      <c r="K110" s="40" t="s">
        <v>381</v>
      </c>
      <c r="L110" s="28"/>
      <c r="M110" s="38">
        <v>0</v>
      </c>
      <c r="N110" s="34" t="s">
        <v>381</v>
      </c>
      <c r="O110" s="40" t="s">
        <v>381</v>
      </c>
      <c r="P110" s="28"/>
      <c r="Q110" s="38">
        <v>0</v>
      </c>
      <c r="R110" s="34" t="s">
        <v>381</v>
      </c>
      <c r="S110" s="40" t="s">
        <v>381</v>
      </c>
      <c r="T110" s="28"/>
      <c r="U110" s="38">
        <v>0</v>
      </c>
      <c r="V110" s="34" t="s">
        <v>381</v>
      </c>
      <c r="W110" s="40" t="s">
        <v>381</v>
      </c>
      <c r="X110" s="28"/>
      <c r="Y110" s="38">
        <v>0</v>
      </c>
      <c r="Z110" s="34" t="s">
        <v>381</v>
      </c>
      <c r="AA110" s="40" t="s">
        <v>381</v>
      </c>
      <c r="AB110" s="28"/>
      <c r="AC110" s="38">
        <v>0</v>
      </c>
      <c r="AD110" s="34" t="s">
        <v>381</v>
      </c>
      <c r="AE110" s="40" t="s">
        <v>381</v>
      </c>
      <c r="AF110" s="28"/>
      <c r="AG110" s="38">
        <v>0</v>
      </c>
      <c r="AH110" s="34" t="s">
        <v>381</v>
      </c>
      <c r="AI110" s="40" t="s">
        <v>381</v>
      </c>
      <c r="AK110" s="38">
        <v>0</v>
      </c>
      <c r="AL110" s="34" t="s">
        <v>381</v>
      </c>
      <c r="AM110" s="40" t="s">
        <v>381</v>
      </c>
      <c r="AO110" s="38">
        <f>(1000/(AP110/AQ110)+AP110/7)*0.5901</f>
        <v>39.453595493733836</v>
      </c>
      <c r="AP110" s="34">
        <v>50.27</v>
      </c>
      <c r="AQ110" s="40">
        <v>3</v>
      </c>
      <c r="AR110" s="28"/>
      <c r="AS110" s="38">
        <v>0</v>
      </c>
      <c r="AT110" s="34" t="s">
        <v>381</v>
      </c>
      <c r="AU110" s="40" t="s">
        <v>381</v>
      </c>
      <c r="AW110" s="28"/>
      <c r="AX110" s="34"/>
      <c r="AY110" s="35"/>
      <c r="BA110" s="28"/>
      <c r="BB110" s="34"/>
      <c r="BC110" s="35"/>
      <c r="BE110" s="28"/>
      <c r="BF110" s="34"/>
      <c r="BG110" s="35"/>
      <c r="BH110" s="33"/>
    </row>
    <row r="111" spans="1:60" s="44" customFormat="1" ht="12.75">
      <c r="A111" s="47" t="s">
        <v>416</v>
      </c>
      <c r="B111" s="162" t="s">
        <v>493</v>
      </c>
      <c r="C111" s="164" t="s">
        <v>488</v>
      </c>
      <c r="D111" s="164" t="s">
        <v>114</v>
      </c>
      <c r="E111" s="165">
        <f>F111*(I111+M111+Q111+U111+Y111+AC111+AG111+AK111+AO111+AS111+AW111+BA111+BE111)</f>
        <v>50.27847771847125</v>
      </c>
      <c r="F111" s="166">
        <f>IF(D111="MDR",1.3,0)+IF(D111="D12",1.23,0)+IF(D111="D14",1.17,0)+IF(D111="D16",1.12,0)+IF(D111="D19",1.07,0)+IF(D111="D20",1.04,0)+IF(D111="D35",1.1,0)+IF(D111="D50",1.17,0)+IF(D111="M12",1.18,0)+IF(D111="M14",1.12,0)+IF(D111="M16",1.07,0)+IF(D111="M19",1.03,0)+IF(D111="M20",1,0)+IF(D111="M40",1.05,0)+IF(D111="M50",1.1,0)+IF(D111="D60",1.25,0)+IF(D111="M70",1.21,0)</f>
        <v>1.17</v>
      </c>
      <c r="G111" s="167">
        <f>IF(I111&gt;0,1,0)+IF(M111&gt;0,1,0)+IF(Q111&gt;0,1,0)+IF(U111&gt;0,1,0)+IF(Y111&gt;0,1,0)+IF(AC111&gt;0,1,0)+IF(AG111&gt;0,1,0)+IF(AK111&gt;0,1,0)+IF(AO111&gt;0,1,0)+IF(AS111&gt;0,1,0)+IF(AW111&gt;0,1,0)+IF(BA111&gt;0,1,0)+IF(BE111,1,0)</f>
        <v>1</v>
      </c>
      <c r="H111" s="168">
        <f>E111/G111</f>
        <v>50.27847771847125</v>
      </c>
      <c r="I111" s="169">
        <v>0</v>
      </c>
      <c r="J111" s="166" t="s">
        <v>381</v>
      </c>
      <c r="K111" s="170" t="s">
        <v>381</v>
      </c>
      <c r="L111" s="168"/>
      <c r="M111" s="169">
        <v>0</v>
      </c>
      <c r="N111" s="166" t="s">
        <v>381</v>
      </c>
      <c r="O111" s="170" t="s">
        <v>381</v>
      </c>
      <c r="P111" s="168"/>
      <c r="Q111" s="169">
        <v>0</v>
      </c>
      <c r="R111" s="166" t="s">
        <v>381</v>
      </c>
      <c r="S111" s="170" t="s">
        <v>381</v>
      </c>
      <c r="T111" s="172"/>
      <c r="U111" s="169">
        <v>0</v>
      </c>
      <c r="V111" s="166" t="s">
        <v>381</v>
      </c>
      <c r="W111" s="170" t="s">
        <v>381</v>
      </c>
      <c r="X111" s="172"/>
      <c r="Y111" s="169">
        <v>0</v>
      </c>
      <c r="Z111" s="166" t="s">
        <v>381</v>
      </c>
      <c r="AA111" s="170" t="s">
        <v>381</v>
      </c>
      <c r="AB111" s="172"/>
      <c r="AC111" s="169">
        <f>(1000/(AD111/AE111)+AD111/7)*0.80365</f>
        <v>42.97305787903526</v>
      </c>
      <c r="AD111" s="166">
        <v>103.33</v>
      </c>
      <c r="AE111" s="170">
        <v>4</v>
      </c>
      <c r="AF111" s="172"/>
      <c r="AG111" s="169">
        <v>0</v>
      </c>
      <c r="AH111" s="166" t="s">
        <v>381</v>
      </c>
      <c r="AI111" s="170" t="s">
        <v>381</v>
      </c>
      <c r="AJ111" s="172"/>
      <c r="AK111" s="169">
        <v>0</v>
      </c>
      <c r="AL111" s="166" t="s">
        <v>381</v>
      </c>
      <c r="AM111" s="170" t="s">
        <v>381</v>
      </c>
      <c r="AN111" s="172"/>
      <c r="AO111" s="169">
        <v>0</v>
      </c>
      <c r="AP111" s="166" t="s">
        <v>381</v>
      </c>
      <c r="AQ111" s="170" t="s">
        <v>381</v>
      </c>
      <c r="AR111" s="172"/>
      <c r="AS111" s="169">
        <v>0</v>
      </c>
      <c r="AT111" s="166" t="s">
        <v>381</v>
      </c>
      <c r="AU111" s="170" t="s">
        <v>381</v>
      </c>
      <c r="AV111" s="28"/>
      <c r="AW111" s="28"/>
      <c r="AX111" s="34"/>
      <c r="AY111" s="35"/>
      <c r="BA111" s="28"/>
      <c r="BB111" s="34"/>
      <c r="BC111" s="35"/>
      <c r="BE111" s="28"/>
      <c r="BF111" s="34"/>
      <c r="BG111" s="35"/>
      <c r="BH111" s="28"/>
    </row>
    <row r="112" spans="1:60" s="44" customFormat="1" ht="12.75">
      <c r="A112" s="47" t="s">
        <v>417</v>
      </c>
      <c r="B112" s="162" t="s">
        <v>498</v>
      </c>
      <c r="C112" s="164" t="s">
        <v>488</v>
      </c>
      <c r="D112" s="164" t="s">
        <v>29</v>
      </c>
      <c r="E112" s="165">
        <f>F112*(I112+M112+Q112+U112+Y112+AC112+AG112+AK112+AO112+AS112+AW112+BA112+BE112)</f>
        <v>47.778519144321336</v>
      </c>
      <c r="F112" s="166">
        <f>IF(D112="MDR",1.3,0)+IF(D112="D12",1.23,0)+IF(D112="D14",1.17,0)+IF(D112="D16",1.12,0)+IF(D112="D19",1.07,0)+IF(D112="D20",1.04,0)+IF(D112="D35",1.1,0)+IF(D112="D50",1.17,0)+IF(D112="M12",1.18,0)+IF(D112="M14",1.12,0)+IF(D112="M16",1.07,0)+IF(D112="M19",1.03,0)+IF(D112="M20",1,0)+IF(D112="M40",1.05,0)+IF(D112="M50",1.1,0)+IF(D112="D60",1.25,0)+IF(D112="M70",1.21,0)</f>
        <v>1.12</v>
      </c>
      <c r="G112" s="167">
        <f>IF(I112&gt;0,1,0)+IF(M112&gt;0,1,0)+IF(Q112&gt;0,1,0)+IF(U112&gt;0,1,0)+IF(Y112&gt;0,1,0)+IF(AC112&gt;0,1,0)+IF(AG112&gt;0,1,0)+IF(AK112&gt;0,1,0)+IF(AO112&gt;0,1,0)+IF(AS112&gt;0,1,0)+IF(AW112&gt;0,1,0)+IF(BA112&gt;0,1,0)+IF(BE112,1,0)</f>
        <v>1</v>
      </c>
      <c r="H112" s="168">
        <f>E112/G112</f>
        <v>47.778519144321336</v>
      </c>
      <c r="I112" s="169">
        <v>0</v>
      </c>
      <c r="J112" s="166" t="s">
        <v>381</v>
      </c>
      <c r="K112" s="170" t="s">
        <v>381</v>
      </c>
      <c r="L112" s="167"/>
      <c r="M112" s="169">
        <v>0</v>
      </c>
      <c r="N112" s="166" t="s">
        <v>381</v>
      </c>
      <c r="O112" s="170" t="s">
        <v>381</v>
      </c>
      <c r="P112" s="168"/>
      <c r="Q112" s="169">
        <v>0</v>
      </c>
      <c r="R112" s="166" t="s">
        <v>381</v>
      </c>
      <c r="S112" s="170" t="s">
        <v>381</v>
      </c>
      <c r="T112" s="172"/>
      <c r="U112" s="169">
        <v>0</v>
      </c>
      <c r="V112" s="166" t="s">
        <v>381</v>
      </c>
      <c r="W112" s="170" t="s">
        <v>381</v>
      </c>
      <c r="X112" s="172"/>
      <c r="Y112" s="169">
        <v>0</v>
      </c>
      <c r="Z112" s="166" t="s">
        <v>381</v>
      </c>
      <c r="AA112" s="170" t="s">
        <v>381</v>
      </c>
      <c r="AB112" s="172"/>
      <c r="AC112" s="169">
        <f>(1000/(AD112/AE112)+AD112/7)*0.80365</f>
        <v>42.65939209314405</v>
      </c>
      <c r="AD112" s="166">
        <v>105.06</v>
      </c>
      <c r="AE112" s="170">
        <v>4</v>
      </c>
      <c r="AF112" s="172"/>
      <c r="AG112" s="169">
        <v>0</v>
      </c>
      <c r="AH112" s="166" t="s">
        <v>381</v>
      </c>
      <c r="AI112" s="170" t="s">
        <v>381</v>
      </c>
      <c r="AJ112" s="172"/>
      <c r="AK112" s="169">
        <v>0</v>
      </c>
      <c r="AL112" s="166" t="s">
        <v>381</v>
      </c>
      <c r="AM112" s="170" t="s">
        <v>381</v>
      </c>
      <c r="AN112" s="172"/>
      <c r="AO112" s="169">
        <v>0</v>
      </c>
      <c r="AP112" s="166" t="s">
        <v>381</v>
      </c>
      <c r="AQ112" s="170" t="s">
        <v>381</v>
      </c>
      <c r="AR112" s="172"/>
      <c r="AS112" s="169">
        <v>0</v>
      </c>
      <c r="AT112" s="166" t="s">
        <v>381</v>
      </c>
      <c r="AU112" s="170" t="s">
        <v>381</v>
      </c>
      <c r="AV112" s="28"/>
      <c r="AW112" s="28"/>
      <c r="AX112" s="34"/>
      <c r="AY112" s="35"/>
      <c r="BA112" s="28"/>
      <c r="BB112" s="34"/>
      <c r="BC112" s="35"/>
      <c r="BE112" s="28"/>
      <c r="BF112" s="34"/>
      <c r="BG112" s="35"/>
      <c r="BH112" s="28"/>
    </row>
    <row r="113" spans="1:60" s="44" customFormat="1" ht="12.75">
      <c r="A113" s="47" t="s">
        <v>418</v>
      </c>
      <c r="B113" s="33" t="s">
        <v>267</v>
      </c>
      <c r="C113" s="27" t="s">
        <v>214</v>
      </c>
      <c r="D113" s="27" t="s">
        <v>63</v>
      </c>
      <c r="E113" s="36">
        <f>F113*(I113+M113+Q113+U113+Y113+AC113+AG113+AK113+AO113+AS113+AW113+BA113+BE113)</f>
        <v>47.15399292163066</v>
      </c>
      <c r="F113" s="34">
        <f>IF(D113="MDR",1.3,0)+IF(D113="D12",1.23,0)+IF(D113="D14",1.17,0)+IF(D113="D16",1.12,0)+IF(D113="D19",1.07,0)+IF(D113="D20",1.04,0)+IF(D113="D35",1.1,0)+IF(D113="D50",1.17,0)+IF(D113="M12",1.18,0)+IF(D113="M14",1.12,0)+IF(D113="M16",1.07,0)+IF(D113="M19",1.03,0)+IF(D113="M20",1,0)+IF(D113="M40",1.05,0)+IF(D113="M50",1.1,0)+IF(D113="D60",1.25,0)+IF(D113="M70",1.21,0)</f>
        <v>1.1</v>
      </c>
      <c r="G113" s="35">
        <f>IF(I113&gt;0,1,0)+IF(M113&gt;0,1,0)+IF(Q113&gt;0,1,0)+IF(U113&gt;0,1,0)+IF(Y113&gt;0,1,0)+IF(AC113&gt;0,1,0)+IF(AG113&gt;0,1,0)+IF(AK113&gt;0,1,0)+IF(AO113&gt;0,1,0)+IF(AS113&gt;0,1,0)+IF(AW113&gt;0,1,0)+IF(BA113&gt;0,1,0)+IF(BE113,1,0)</f>
        <v>1</v>
      </c>
      <c r="H113" s="28">
        <f>E113/G113</f>
        <v>47.15399292163066</v>
      </c>
      <c r="I113" s="38">
        <v>0</v>
      </c>
      <c r="J113" s="34" t="s">
        <v>381</v>
      </c>
      <c r="K113" s="40" t="s">
        <v>381</v>
      </c>
      <c r="L113" s="28"/>
      <c r="M113" s="38">
        <v>0</v>
      </c>
      <c r="N113" s="34" t="s">
        <v>381</v>
      </c>
      <c r="O113" s="40" t="s">
        <v>381</v>
      </c>
      <c r="P113" s="35"/>
      <c r="Q113" s="38">
        <v>0</v>
      </c>
      <c r="R113" s="34" t="s">
        <v>381</v>
      </c>
      <c r="S113" s="40" t="s">
        <v>381</v>
      </c>
      <c r="U113" s="38">
        <v>0</v>
      </c>
      <c r="V113" s="34" t="s">
        <v>381</v>
      </c>
      <c r="W113" s="40" t="s">
        <v>381</v>
      </c>
      <c r="Y113" s="38">
        <f>(1000/(Z113/AA113)+Z113/7)*0.5863</f>
        <v>42.867266292391506</v>
      </c>
      <c r="Z113" s="34">
        <v>81.3</v>
      </c>
      <c r="AA113" s="40">
        <v>5</v>
      </c>
      <c r="AC113" s="38">
        <v>0</v>
      </c>
      <c r="AD113" s="34">
        <v>0</v>
      </c>
      <c r="AE113" s="40">
        <v>0</v>
      </c>
      <c r="AG113" s="38">
        <v>0</v>
      </c>
      <c r="AH113" s="34" t="s">
        <v>381</v>
      </c>
      <c r="AI113" s="40" t="s">
        <v>381</v>
      </c>
      <c r="AK113" s="38">
        <v>0</v>
      </c>
      <c r="AL113" s="34" t="s">
        <v>381</v>
      </c>
      <c r="AM113" s="40" t="s">
        <v>381</v>
      </c>
      <c r="AO113" s="38">
        <v>0</v>
      </c>
      <c r="AP113" s="34" t="s">
        <v>381</v>
      </c>
      <c r="AQ113" s="40" t="s">
        <v>381</v>
      </c>
      <c r="AS113" s="38">
        <v>0</v>
      </c>
      <c r="AT113" s="34" t="s">
        <v>381</v>
      </c>
      <c r="AU113" s="40" t="s">
        <v>381</v>
      </c>
      <c r="AV113" s="29"/>
      <c r="AW113" s="28"/>
      <c r="AX113" s="34"/>
      <c r="AY113" s="35"/>
      <c r="BA113" s="28"/>
      <c r="BB113" s="34"/>
      <c r="BC113" s="35"/>
      <c r="BE113" s="28"/>
      <c r="BF113" s="34"/>
      <c r="BG113" s="35"/>
      <c r="BH113" s="28"/>
    </row>
    <row r="114" spans="1:60" s="44" customFormat="1" ht="12.75">
      <c r="A114" s="47" t="s">
        <v>419</v>
      </c>
      <c r="B114" s="33" t="s">
        <v>272</v>
      </c>
      <c r="C114" s="27" t="s">
        <v>198</v>
      </c>
      <c r="D114" s="27" t="s">
        <v>63</v>
      </c>
      <c r="E114" s="36">
        <f>F114*(I114+M114+Q114+U114+Y114+AC114+AG114+AK114+AO114+AS114+AW114+BA114+BE114)</f>
        <v>46.95048132183028</v>
      </c>
      <c r="F114" s="34">
        <f>IF(D114="MDR",1.3,0)+IF(D114="D12",1.23,0)+IF(D114="D14",1.17,0)+IF(D114="D16",1.12,0)+IF(D114="D19",1.07,0)+IF(D114="D20",1.04,0)+IF(D114="D35",1.1,0)+IF(D114="D50",1.17,0)+IF(D114="M12",1.18,0)+IF(D114="M14",1.12,0)+IF(D114="M16",1.07,0)+IF(D114="M19",1.03,0)+IF(D114="M20",1,0)+IF(D114="M40",1.05,0)+IF(D114="M50",1.1,0)+IF(D114="D60",1.25,0)+IF(D114="M70",1.21,0)</f>
        <v>1.1</v>
      </c>
      <c r="G114" s="35">
        <f>IF(I114&gt;0,1,0)+IF(M114&gt;0,1,0)+IF(Q114&gt;0,1,0)+IF(U114&gt;0,1,0)+IF(Y114&gt;0,1,0)+IF(AC114&gt;0,1,0)+IF(AG114&gt;0,1,0)+IF(AK114&gt;0,1,0)+IF(AO114&gt;0,1,0)+IF(AS114&gt;0,1,0)+IF(AW114&gt;0,1,0)+IF(BA114&gt;0,1,0)+IF(BE114,1,0)</f>
        <v>1</v>
      </c>
      <c r="H114" s="28">
        <f>E114/G114</f>
        <v>46.95048132183028</v>
      </c>
      <c r="I114" s="38">
        <f>(1000/(J114/K114)+J114/7)*0.7469</f>
        <v>42.68225574711843</v>
      </c>
      <c r="J114" s="34">
        <v>129.27</v>
      </c>
      <c r="K114" s="40">
        <v>5</v>
      </c>
      <c r="L114" s="28"/>
      <c r="M114" s="38">
        <v>0</v>
      </c>
      <c r="N114" s="34" t="s">
        <v>381</v>
      </c>
      <c r="O114" s="40" t="s">
        <v>381</v>
      </c>
      <c r="P114" s="35"/>
      <c r="Q114" s="38">
        <v>0</v>
      </c>
      <c r="R114" s="34" t="s">
        <v>381</v>
      </c>
      <c r="S114" s="40" t="s">
        <v>381</v>
      </c>
      <c r="U114" s="38">
        <v>0</v>
      </c>
      <c r="V114" s="34" t="s">
        <v>381</v>
      </c>
      <c r="W114" s="40" t="s">
        <v>381</v>
      </c>
      <c r="Y114" s="38">
        <v>0</v>
      </c>
      <c r="Z114" s="34" t="s">
        <v>381</v>
      </c>
      <c r="AA114" s="40" t="s">
        <v>381</v>
      </c>
      <c r="AC114" s="38">
        <v>0</v>
      </c>
      <c r="AD114" s="34" t="s">
        <v>381</v>
      </c>
      <c r="AE114" s="40" t="s">
        <v>381</v>
      </c>
      <c r="AG114" s="38">
        <v>0</v>
      </c>
      <c r="AH114" s="34" t="s">
        <v>381</v>
      </c>
      <c r="AI114" s="40" t="s">
        <v>381</v>
      </c>
      <c r="AK114" s="38">
        <v>0</v>
      </c>
      <c r="AL114" s="34" t="s">
        <v>381</v>
      </c>
      <c r="AM114" s="40" t="s">
        <v>381</v>
      </c>
      <c r="AO114" s="38">
        <v>0</v>
      </c>
      <c r="AP114" s="34" t="s">
        <v>381</v>
      </c>
      <c r="AQ114" s="40" t="s">
        <v>381</v>
      </c>
      <c r="AS114" s="38">
        <v>0</v>
      </c>
      <c r="AT114" s="34" t="s">
        <v>381</v>
      </c>
      <c r="AU114" s="40" t="s">
        <v>381</v>
      </c>
      <c r="AW114" s="28"/>
      <c r="AX114" s="34"/>
      <c r="AY114" s="35"/>
      <c r="BA114" s="28"/>
      <c r="BB114" s="34"/>
      <c r="BC114" s="35"/>
      <c r="BE114" s="28"/>
      <c r="BF114" s="34"/>
      <c r="BG114" s="35"/>
      <c r="BH114" s="28"/>
    </row>
    <row r="115" spans="1:60" s="44" customFormat="1" ht="12.75">
      <c r="A115" s="47" t="s">
        <v>420</v>
      </c>
      <c r="B115" s="33" t="s">
        <v>176</v>
      </c>
      <c r="C115" s="27" t="s">
        <v>306</v>
      </c>
      <c r="D115" s="27" t="s">
        <v>17</v>
      </c>
      <c r="E115" s="36">
        <f>F115*(I115+M115+Q115+U115+Y115+AC115+AG115+AK115+AO115+AS115+AW115+BA115+BE115)</f>
        <v>46.85152201024063</v>
      </c>
      <c r="F115" s="34">
        <f>IF(D115="MDR",1.3,0)+IF(D115="D12",1.23,0)+IF(D115="D14",1.17,0)+IF(D115="D16",1.12,0)+IF(D115="D19",1.07,0)+IF(D115="D20",1.04,0)+IF(D115="D35",1.1,0)+IF(D115="D50",1.17,0)+IF(D115="M12",1.18,0)+IF(D115="M14",1.12,0)+IF(D115="M16",1.07,0)+IF(D115="M19",1.03,0)+IF(D115="M20",1,0)+IF(D115="M40",1.05,0)+IF(D115="M50",1.1,0)+IF(D115="D60",1.25,0)+IF(D115="M70",1.21,0)</f>
        <v>1.3</v>
      </c>
      <c r="G115" s="35">
        <f>IF(I115&gt;0,1,0)+IF(M115&gt;0,1,0)+IF(Q115&gt;0,1,0)+IF(U115&gt;0,1,0)+IF(Y115&gt;0,1,0)+IF(AC115&gt;0,1,0)+IF(AG115&gt;0,1,0)+IF(AK115&gt;0,1,0)+IF(AO115&gt;0,1,0)+IF(AS115&gt;0,1,0)+IF(AW115&gt;0,1,0)+IF(BA115&gt;0,1,0)+IF(BE115,1,0)</f>
        <v>1</v>
      </c>
      <c r="H115" s="28">
        <f>E115/G115</f>
        <v>46.85152201024063</v>
      </c>
      <c r="I115" s="38">
        <v>0</v>
      </c>
      <c r="J115" s="34" t="s">
        <v>381</v>
      </c>
      <c r="K115" s="40" t="s">
        <v>381</v>
      </c>
      <c r="L115" s="28"/>
      <c r="M115" s="38">
        <v>0</v>
      </c>
      <c r="N115" s="34" t="s">
        <v>381</v>
      </c>
      <c r="O115" s="40" t="s">
        <v>381</v>
      </c>
      <c r="P115" s="28"/>
      <c r="Q115" s="38">
        <v>0</v>
      </c>
      <c r="R115" s="34" t="s">
        <v>381</v>
      </c>
      <c r="S115" s="40" t="s">
        <v>381</v>
      </c>
      <c r="U115" s="38">
        <v>0</v>
      </c>
      <c r="V115" s="34" t="s">
        <v>381</v>
      </c>
      <c r="W115" s="40" t="s">
        <v>381</v>
      </c>
      <c r="Y115" s="38">
        <v>0</v>
      </c>
      <c r="Z115" s="34" t="s">
        <v>381</v>
      </c>
      <c r="AA115" s="40" t="s">
        <v>381</v>
      </c>
      <c r="AC115" s="38">
        <v>0</v>
      </c>
      <c r="AD115" s="34" t="s">
        <v>381</v>
      </c>
      <c r="AE115" s="40" t="s">
        <v>381</v>
      </c>
      <c r="AG115" s="38">
        <v>0</v>
      </c>
      <c r="AH115" s="34" t="s">
        <v>381</v>
      </c>
      <c r="AI115" s="40" t="s">
        <v>381</v>
      </c>
      <c r="AK115" s="38">
        <v>0</v>
      </c>
      <c r="AL115" s="34" t="s">
        <v>381</v>
      </c>
      <c r="AM115" s="40" t="s">
        <v>381</v>
      </c>
      <c r="AO115" s="38">
        <v>0</v>
      </c>
      <c r="AP115" s="34" t="s">
        <v>381</v>
      </c>
      <c r="AQ115" s="40" t="s">
        <v>381</v>
      </c>
      <c r="AS115" s="38">
        <f>(1000/(AT115/AU115)+AT115/7)*0.6328</f>
        <v>36.03963231556971</v>
      </c>
      <c r="AT115" s="34">
        <v>91.01</v>
      </c>
      <c r="AU115" s="40">
        <v>4</v>
      </c>
      <c r="AW115" s="28"/>
      <c r="AX115" s="34"/>
      <c r="AY115" s="35"/>
      <c r="BA115" s="28"/>
      <c r="BB115" s="34"/>
      <c r="BC115" s="35"/>
      <c r="BE115" s="28"/>
      <c r="BF115" s="34"/>
      <c r="BG115" s="35"/>
      <c r="BH115" s="33"/>
    </row>
    <row r="116" spans="1:60" s="44" customFormat="1" ht="12.75">
      <c r="A116" s="47" t="s">
        <v>421</v>
      </c>
      <c r="B116" s="33" t="s">
        <v>322</v>
      </c>
      <c r="C116" s="51" t="s">
        <v>318</v>
      </c>
      <c r="D116" s="27" t="s">
        <v>10</v>
      </c>
      <c r="E116" s="36">
        <f>F116*(I116+M116+Q116+U116+Y116+AC116+AG116+AK116+AO116+AS116+AW116+BA116+BE116)</f>
        <v>45.530766442516274</v>
      </c>
      <c r="F116" s="34">
        <f>IF(D116="MDR",1.3,0)+IF(D116="D12",1.23,0)+IF(D116="D14",1.17,0)+IF(D116="D16",1.12,0)+IF(D116="D19",1.07,0)+IF(D116="D20",1.04,0)+IF(D116="D35",1.1,0)+IF(D116="D50",1.17,0)+IF(D116="M12",1.18,0)+IF(D116="M14",1.12,0)+IF(D116="M16",1.07,0)+IF(D116="M19",1.03,0)+IF(D116="M20",1,0)+IF(D116="M40",1.05,0)+IF(D116="M50",1.1,0)+IF(D116="D60",1.25,0)+IF(D116="M70",1.21,0)</f>
        <v>1.05</v>
      </c>
      <c r="G116" s="35">
        <f>IF(I116&gt;0,1,0)+IF(M116&gt;0,1,0)+IF(Q116&gt;0,1,0)+IF(U116&gt;0,1,0)+IF(Y116&gt;0,1,0)+IF(AC116&gt;0,1,0)+IF(AG116&gt;0,1,0)+IF(AK116&gt;0,1,0)+IF(AO116&gt;0,1,0)+IF(AS116&gt;0,1,0)+IF(AW116&gt;0,1,0)+IF(BA116&gt;0,1,0)+IF(BE116,1,0)</f>
        <v>1</v>
      </c>
      <c r="H116" s="28">
        <f>E116/G116</f>
        <v>45.530766442516274</v>
      </c>
      <c r="I116" s="38">
        <v>0</v>
      </c>
      <c r="J116" s="34" t="s">
        <v>381</v>
      </c>
      <c r="K116" s="40" t="s">
        <v>381</v>
      </c>
      <c r="L116" s="29"/>
      <c r="M116" s="38">
        <v>0</v>
      </c>
      <c r="N116" s="34" t="s">
        <v>381</v>
      </c>
      <c r="O116" s="40" t="s">
        <v>381</v>
      </c>
      <c r="P116" s="29"/>
      <c r="Q116" s="38">
        <v>0</v>
      </c>
      <c r="R116" s="34" t="s">
        <v>381</v>
      </c>
      <c r="S116" s="40" t="s">
        <v>381</v>
      </c>
      <c r="T116" s="29"/>
      <c r="U116" s="38">
        <v>0</v>
      </c>
      <c r="V116" s="34" t="s">
        <v>381</v>
      </c>
      <c r="W116" s="40" t="s">
        <v>381</v>
      </c>
      <c r="X116" s="31"/>
      <c r="Y116" s="38">
        <v>0</v>
      </c>
      <c r="Z116" s="34" t="s">
        <v>381</v>
      </c>
      <c r="AA116" s="40" t="s">
        <v>381</v>
      </c>
      <c r="AB116" s="31"/>
      <c r="AC116" s="38">
        <v>0</v>
      </c>
      <c r="AD116" s="34" t="s">
        <v>381</v>
      </c>
      <c r="AE116" s="40" t="s">
        <v>381</v>
      </c>
      <c r="AG116" s="38">
        <v>0</v>
      </c>
      <c r="AH116" s="34" t="s">
        <v>381</v>
      </c>
      <c r="AI116" s="40" t="s">
        <v>381</v>
      </c>
      <c r="AK116" s="38">
        <v>0</v>
      </c>
      <c r="AL116" s="34" t="s">
        <v>381</v>
      </c>
      <c r="AM116" s="40" t="s">
        <v>381</v>
      </c>
      <c r="AO116" s="38">
        <v>0</v>
      </c>
      <c r="AP116" s="34" t="s">
        <v>381</v>
      </c>
      <c r="AQ116" s="40" t="s">
        <v>381</v>
      </c>
      <c r="AS116" s="38">
        <f>(1000/(AT116/AU116)+AT116/7)*0.6328</f>
        <v>43.36263470715836</v>
      </c>
      <c r="AT116" s="34">
        <v>115.25</v>
      </c>
      <c r="AU116" s="40">
        <v>6</v>
      </c>
      <c r="AW116" s="28"/>
      <c r="AX116" s="34"/>
      <c r="AY116" s="35"/>
      <c r="BA116" s="28"/>
      <c r="BB116" s="34"/>
      <c r="BC116" s="35"/>
      <c r="BE116" s="28"/>
      <c r="BF116" s="34"/>
      <c r="BG116" s="35"/>
      <c r="BH116" s="70"/>
    </row>
    <row r="117" spans="1:60" s="44" customFormat="1" ht="12.75">
      <c r="A117" s="47" t="s">
        <v>422</v>
      </c>
      <c r="B117" s="162" t="s">
        <v>499</v>
      </c>
      <c r="C117" s="164" t="s">
        <v>488</v>
      </c>
      <c r="D117" s="164" t="s">
        <v>102</v>
      </c>
      <c r="E117" s="165">
        <f>F117*(I117+M117+Q117+U117+Y117+AC117+AG117+AK117+AO117+AS117+AW117+BA117+BE117)</f>
        <v>44.88976305395464</v>
      </c>
      <c r="F117" s="166">
        <f>IF(D117="MDR",1.3,0)+IF(D117="D12",1.23,0)+IF(D117="D14",1.17,0)+IF(D117="D16",1.12,0)+IF(D117="D19",1.07,0)+IF(D117="D20",1.04,0)+IF(D117="D35",1.1,0)+IF(D117="D50",1.17,0)+IF(D117="M12",1.18,0)+IF(D117="M14",1.12,0)+IF(D117="M16",1.07,0)+IF(D117="M19",1.03,0)+IF(D117="M20",1,0)+IF(D117="M40",1.05,0)+IF(D117="M50",1.1,0)+IF(D117="D60",1.25,0)+IF(D117="M70",1.21,0)</f>
        <v>1.07</v>
      </c>
      <c r="G117" s="167">
        <f>IF(I117&gt;0,1,0)+IF(M117&gt;0,1,0)+IF(Q117&gt;0,1,0)+IF(U117&gt;0,1,0)+IF(Y117&gt;0,1,0)+IF(AC117&gt;0,1,0)+IF(AG117&gt;0,1,0)+IF(AK117&gt;0,1,0)+IF(AO117&gt;0,1,0)+IF(AS117&gt;0,1,0)+IF(AW117&gt;0,1,0)+IF(BA117&gt;0,1,0)+IF(BE117,1,0)</f>
        <v>1</v>
      </c>
      <c r="H117" s="168">
        <f>E117/G117</f>
        <v>44.88976305395464</v>
      </c>
      <c r="I117" s="169">
        <v>0</v>
      </c>
      <c r="J117" s="166" t="s">
        <v>381</v>
      </c>
      <c r="K117" s="170" t="s">
        <v>381</v>
      </c>
      <c r="L117" s="167"/>
      <c r="M117" s="169">
        <v>0</v>
      </c>
      <c r="N117" s="166" t="s">
        <v>381</v>
      </c>
      <c r="O117" s="170" t="s">
        <v>381</v>
      </c>
      <c r="P117" s="167"/>
      <c r="Q117" s="169">
        <v>0</v>
      </c>
      <c r="R117" s="166" t="s">
        <v>381</v>
      </c>
      <c r="S117" s="170" t="s">
        <v>381</v>
      </c>
      <c r="T117" s="172"/>
      <c r="U117" s="169">
        <v>0</v>
      </c>
      <c r="V117" s="166" t="s">
        <v>381</v>
      </c>
      <c r="W117" s="170" t="s">
        <v>381</v>
      </c>
      <c r="X117" s="172"/>
      <c r="Y117" s="169">
        <v>0</v>
      </c>
      <c r="Z117" s="166" t="s">
        <v>381</v>
      </c>
      <c r="AA117" s="170" t="s">
        <v>381</v>
      </c>
      <c r="AB117" s="172"/>
      <c r="AC117" s="169">
        <f>(1000/(AD117/AE117)+AD117/7)*0.80365</f>
        <v>41.953049583135176</v>
      </c>
      <c r="AD117" s="166">
        <v>109.34</v>
      </c>
      <c r="AE117" s="170">
        <v>4</v>
      </c>
      <c r="AF117" s="172"/>
      <c r="AG117" s="169">
        <v>0</v>
      </c>
      <c r="AH117" s="166" t="s">
        <v>381</v>
      </c>
      <c r="AI117" s="170" t="s">
        <v>381</v>
      </c>
      <c r="AJ117" s="172"/>
      <c r="AK117" s="169">
        <v>0</v>
      </c>
      <c r="AL117" s="166" t="s">
        <v>381</v>
      </c>
      <c r="AM117" s="170" t="s">
        <v>381</v>
      </c>
      <c r="AN117" s="172"/>
      <c r="AO117" s="169">
        <v>0</v>
      </c>
      <c r="AP117" s="166" t="s">
        <v>381</v>
      </c>
      <c r="AQ117" s="170" t="s">
        <v>381</v>
      </c>
      <c r="AR117" s="172"/>
      <c r="AS117" s="169">
        <v>0</v>
      </c>
      <c r="AT117" s="166" t="s">
        <v>381</v>
      </c>
      <c r="AU117" s="170" t="s">
        <v>381</v>
      </c>
      <c r="AW117" s="28"/>
      <c r="AX117" s="34"/>
      <c r="AY117" s="35"/>
      <c r="BA117" s="28"/>
      <c r="BB117" s="34"/>
      <c r="BC117" s="35"/>
      <c r="BE117" s="28"/>
      <c r="BF117" s="34"/>
      <c r="BG117" s="35"/>
      <c r="BH117" s="28"/>
    </row>
    <row r="118" spans="1:60" s="44" customFormat="1" ht="12.75">
      <c r="A118" s="47" t="s">
        <v>423</v>
      </c>
      <c r="B118" s="33" t="s">
        <v>241</v>
      </c>
      <c r="C118" s="27" t="s">
        <v>242</v>
      </c>
      <c r="D118" s="27" t="s">
        <v>63</v>
      </c>
      <c r="E118" s="36">
        <f>F118*(I118+M118+Q118+U118+Y118+AC118+AG118+AK118+AO118+AS118+AW118+BA118+BE118)</f>
        <v>43.03501528463526</v>
      </c>
      <c r="F118" s="34">
        <f>IF(D118="MDR",1.3,0)+IF(D118="D12",1.23,0)+IF(D118="D14",1.17,0)+IF(D118="D16",1.12,0)+IF(D118="D19",1.07,0)+IF(D118="D20",1.04,0)+IF(D118="D35",1.1,0)+IF(D118="D50",1.17,0)+IF(D118="M12",1.18,0)+IF(D118="M14",1.12,0)+IF(D118="M16",1.07,0)+IF(D118="M19",1.03,0)+IF(D118="M20",1,0)+IF(D118="M40",1.05,0)+IF(D118="M50",1.1,0)+IF(D118="D60",1.25,0)+IF(D118="M70",1.21,0)</f>
        <v>1.1</v>
      </c>
      <c r="G118" s="35">
        <f>IF(I118&gt;0,1,0)+IF(M118&gt;0,1,0)+IF(Q118&gt;0,1,0)+IF(U118&gt;0,1,0)+IF(Y118&gt;0,1,0)+IF(AC118&gt;0,1,0)+IF(AG118&gt;0,1,0)+IF(AK118&gt;0,1,0)+IF(AO118&gt;0,1,0)+IF(AS118&gt;0,1,0)+IF(AW118&gt;0,1,0)+IF(BA118&gt;0,1,0)+IF(BE118,1,0)</f>
        <v>1</v>
      </c>
      <c r="H118" s="28">
        <f>E118/G118</f>
        <v>43.03501528463526</v>
      </c>
      <c r="I118" s="38">
        <f>(1000/(J118/K118)+J118/7)*0.7469</f>
        <v>39.12274116785023</v>
      </c>
      <c r="J118" s="34">
        <v>108.43</v>
      </c>
      <c r="K118" s="40">
        <v>4</v>
      </c>
      <c r="L118" s="28"/>
      <c r="M118" s="38">
        <v>0</v>
      </c>
      <c r="N118" s="34" t="s">
        <v>381</v>
      </c>
      <c r="O118" s="40" t="s">
        <v>381</v>
      </c>
      <c r="P118" s="35"/>
      <c r="Q118" s="38">
        <v>0</v>
      </c>
      <c r="R118" s="34" t="s">
        <v>381</v>
      </c>
      <c r="S118" s="40" t="s">
        <v>381</v>
      </c>
      <c r="U118" s="38">
        <v>0</v>
      </c>
      <c r="V118" s="34" t="s">
        <v>381</v>
      </c>
      <c r="W118" s="40" t="s">
        <v>381</v>
      </c>
      <c r="Y118" s="38">
        <v>0</v>
      </c>
      <c r="Z118" s="34" t="s">
        <v>381</v>
      </c>
      <c r="AA118" s="40" t="s">
        <v>381</v>
      </c>
      <c r="AC118" s="38">
        <v>0</v>
      </c>
      <c r="AD118" s="34" t="s">
        <v>381</v>
      </c>
      <c r="AE118" s="40" t="s">
        <v>381</v>
      </c>
      <c r="AG118" s="38">
        <v>0</v>
      </c>
      <c r="AH118" s="34" t="s">
        <v>381</v>
      </c>
      <c r="AI118" s="40" t="s">
        <v>381</v>
      </c>
      <c r="AK118" s="38">
        <v>0</v>
      </c>
      <c r="AL118" s="34" t="s">
        <v>381</v>
      </c>
      <c r="AM118" s="40" t="s">
        <v>381</v>
      </c>
      <c r="AO118" s="38">
        <v>0</v>
      </c>
      <c r="AP118" s="34" t="s">
        <v>381</v>
      </c>
      <c r="AQ118" s="40" t="s">
        <v>381</v>
      </c>
      <c r="AS118" s="38">
        <v>0</v>
      </c>
      <c r="AT118" s="34" t="s">
        <v>381</v>
      </c>
      <c r="AU118" s="40" t="s">
        <v>381</v>
      </c>
      <c r="AW118" s="28"/>
      <c r="AX118" s="34"/>
      <c r="AY118" s="35"/>
      <c r="BA118" s="28"/>
      <c r="BB118" s="34"/>
      <c r="BC118" s="35"/>
      <c r="BE118" s="28"/>
      <c r="BF118" s="34"/>
      <c r="BG118" s="35"/>
      <c r="BH118" s="28"/>
    </row>
    <row r="119" spans="1:60" s="44" customFormat="1" ht="12.75">
      <c r="A119" s="47" t="s">
        <v>424</v>
      </c>
      <c r="B119" s="168" t="s">
        <v>495</v>
      </c>
      <c r="C119" s="166" t="s">
        <v>488</v>
      </c>
      <c r="D119" s="164" t="s">
        <v>124</v>
      </c>
      <c r="E119" s="165">
        <f>F119*(I119+M119+Q119+U119+Y119+AC119+AG119+AK119+AO119+AS119+AW119+BA119+BE119)</f>
        <v>30.596655025099512</v>
      </c>
      <c r="F119" s="166">
        <f>IF(D119="MDR",1.3,0)+IF(D119="D12",1.23,0)+IF(D119="D14",1.17,0)+IF(D119="D16",1.12,0)+IF(D119="D19",1.07,0)+IF(D119="D20",1.04,0)+IF(D119="D35",1.1,0)+IF(D119="D50",1.17,0)+IF(D119="M12",1.18,0)+IF(D119="M14",1.12,0)+IF(D119="M16",1.07,0)+IF(D119="M19",1.03,0)+IF(D119="M20",1,0)+IF(D119="M40",1.05,0)+IF(D119="M50",1.1,0)+IF(D119="D60",1.25,0)+IF(D119="M70",1.21,0)</f>
        <v>1.12</v>
      </c>
      <c r="G119" s="167">
        <f>IF(I119&gt;0,1,0)+IF(M119&gt;0,1,0)+IF(Q119&gt;0,1,0)+IF(U119&gt;0,1,0)+IF(Y119&gt;0,1,0)+IF(AC119&gt;0,1,0)+IF(AG119&gt;0,1,0)+IF(AK119&gt;0,1,0)+IF(AO119&gt;0,1,0)+IF(AS119&gt;0,1,0)+IF(AW119&gt;0,1,0)+IF(BA119&gt;0,1,0)+IF(BE119,1,0)</f>
        <v>1</v>
      </c>
      <c r="H119" s="168">
        <f>E119/G119</f>
        <v>30.596655025099512</v>
      </c>
      <c r="I119" s="169">
        <v>0</v>
      </c>
      <c r="J119" s="166" t="s">
        <v>381</v>
      </c>
      <c r="K119" s="170" t="s">
        <v>381</v>
      </c>
      <c r="L119" s="168"/>
      <c r="M119" s="169">
        <v>0</v>
      </c>
      <c r="N119" s="166" t="s">
        <v>381</v>
      </c>
      <c r="O119" s="170" t="s">
        <v>381</v>
      </c>
      <c r="P119" s="168"/>
      <c r="Q119" s="169">
        <v>0</v>
      </c>
      <c r="R119" s="166" t="s">
        <v>381</v>
      </c>
      <c r="S119" s="170" t="s">
        <v>381</v>
      </c>
      <c r="T119" s="168"/>
      <c r="U119" s="169">
        <v>0</v>
      </c>
      <c r="V119" s="166" t="s">
        <v>381</v>
      </c>
      <c r="W119" s="170" t="s">
        <v>381</v>
      </c>
      <c r="X119" s="168"/>
      <c r="Y119" s="169">
        <v>0</v>
      </c>
      <c r="Z119" s="166" t="s">
        <v>381</v>
      </c>
      <c r="AA119" s="170" t="s">
        <v>381</v>
      </c>
      <c r="AB119" s="168"/>
      <c r="AC119" s="169">
        <f>(1000/(AD119/AE119)+AD119/7)*0.80365</f>
        <v>27.31844198669599</v>
      </c>
      <c r="AD119" s="166">
        <v>106.52</v>
      </c>
      <c r="AE119" s="170">
        <v>2</v>
      </c>
      <c r="AF119" s="168"/>
      <c r="AG119" s="169">
        <v>0</v>
      </c>
      <c r="AH119" s="166" t="s">
        <v>381</v>
      </c>
      <c r="AI119" s="170" t="s">
        <v>381</v>
      </c>
      <c r="AJ119" s="172"/>
      <c r="AK119" s="169">
        <v>0</v>
      </c>
      <c r="AL119" s="166" t="s">
        <v>381</v>
      </c>
      <c r="AM119" s="170" t="s">
        <v>381</v>
      </c>
      <c r="AN119" s="172"/>
      <c r="AO119" s="169">
        <v>0</v>
      </c>
      <c r="AP119" s="166" t="s">
        <v>381</v>
      </c>
      <c r="AQ119" s="170" t="s">
        <v>381</v>
      </c>
      <c r="AR119" s="168"/>
      <c r="AS119" s="169">
        <v>0</v>
      </c>
      <c r="AT119" s="166" t="s">
        <v>381</v>
      </c>
      <c r="AU119" s="170" t="s">
        <v>381</v>
      </c>
      <c r="AW119" s="28"/>
      <c r="AX119" s="34"/>
      <c r="AY119" s="35"/>
      <c r="BA119" s="28"/>
      <c r="BB119" s="34"/>
      <c r="BC119" s="35"/>
      <c r="BE119" s="28"/>
      <c r="BF119" s="34"/>
      <c r="BG119" s="35"/>
      <c r="BH119" s="28"/>
    </row>
    <row r="120" spans="1:60" s="44" customFormat="1" ht="12.75">
      <c r="A120" s="47" t="s">
        <v>425</v>
      </c>
      <c r="B120" s="28" t="s">
        <v>287</v>
      </c>
      <c r="C120" s="30" t="s">
        <v>324</v>
      </c>
      <c r="D120" s="27" t="s">
        <v>17</v>
      </c>
      <c r="E120" s="36">
        <f>F120*(I120+M120+Q120+U120+Y120+AC120+AG120+AK120+AO120+AS120+AW120+BA120+BE120)</f>
        <v>28.172721077834527</v>
      </c>
      <c r="F120" s="34">
        <f>IF(D120="MDR",1.3,0)+IF(D120="D12",1.23,0)+IF(D120="D14",1.17,0)+IF(D120="D16",1.12,0)+IF(D120="D19",1.07,0)+IF(D120="D20",1.04,0)+IF(D120="D35",1.1,0)+IF(D120="D50",1.17,0)+IF(D120="M12",1.18,0)+IF(D120="M14",1.12,0)+IF(D120="M16",1.07,0)+IF(D120="M19",1.03,0)+IF(D120="M20",1,0)+IF(D120="M40",1.05,0)+IF(D120="M50",1.1,0)+IF(D120="D60",1.25,0)+IF(D120="M70",1.21,0)</f>
        <v>1.3</v>
      </c>
      <c r="G120" s="35">
        <f>IF(I120&gt;0,1,0)+IF(M120&gt;0,1,0)+IF(Q120&gt;0,1,0)+IF(U120&gt;0,1,0)+IF(Y120&gt;0,1,0)+IF(AC120&gt;0,1,0)+IF(AG120&gt;0,1,0)+IF(AK120&gt;0,1,0)+IF(AO120&gt;0,1,0)+IF(AS120&gt;0,1,0)+IF(AW120&gt;0,1,0)+IF(BA120&gt;0,1,0)+IF(BE120,1,0)</f>
        <v>1</v>
      </c>
      <c r="H120" s="28">
        <f>E120/G120</f>
        <v>28.172721077834527</v>
      </c>
      <c r="I120" s="38">
        <v>0</v>
      </c>
      <c r="J120" s="34" t="s">
        <v>381</v>
      </c>
      <c r="K120" s="40" t="s">
        <v>381</v>
      </c>
      <c r="L120" s="29"/>
      <c r="M120" s="38">
        <v>0</v>
      </c>
      <c r="N120" s="34" t="s">
        <v>381</v>
      </c>
      <c r="O120" s="40" t="s">
        <v>381</v>
      </c>
      <c r="P120" s="29"/>
      <c r="Q120" s="38">
        <v>0</v>
      </c>
      <c r="R120" s="34" t="s">
        <v>381</v>
      </c>
      <c r="S120" s="40" t="s">
        <v>381</v>
      </c>
      <c r="T120" s="29"/>
      <c r="U120" s="38">
        <v>0</v>
      </c>
      <c r="V120" s="34" t="s">
        <v>381</v>
      </c>
      <c r="W120" s="40" t="s">
        <v>381</v>
      </c>
      <c r="X120" s="29"/>
      <c r="Y120" s="38">
        <v>0</v>
      </c>
      <c r="Z120" s="34" t="s">
        <v>381</v>
      </c>
      <c r="AA120" s="40" t="s">
        <v>381</v>
      </c>
      <c r="AB120" s="29"/>
      <c r="AC120" s="38">
        <v>0</v>
      </c>
      <c r="AD120" s="34" t="s">
        <v>381</v>
      </c>
      <c r="AE120" s="40" t="s">
        <v>381</v>
      </c>
      <c r="AF120" s="29"/>
      <c r="AG120" s="38">
        <v>0</v>
      </c>
      <c r="AH120" s="34" t="s">
        <v>381</v>
      </c>
      <c r="AI120" s="40" t="s">
        <v>381</v>
      </c>
      <c r="AK120" s="38">
        <v>0</v>
      </c>
      <c r="AL120" s="34" t="s">
        <v>381</v>
      </c>
      <c r="AM120" s="40" t="s">
        <v>381</v>
      </c>
      <c r="AO120" s="38">
        <f>(1000/(AP120/AQ120)+AP120/7)*0.5901</f>
        <v>21.671323906026558</v>
      </c>
      <c r="AP120" s="34">
        <v>78.32</v>
      </c>
      <c r="AQ120" s="40">
        <v>2</v>
      </c>
      <c r="AR120" s="29"/>
      <c r="AS120" s="38">
        <v>0</v>
      </c>
      <c r="AT120" s="34" t="s">
        <v>381</v>
      </c>
      <c r="AU120" s="40" t="s">
        <v>381</v>
      </c>
      <c r="AW120" s="28"/>
      <c r="AX120" s="34"/>
      <c r="AY120" s="35"/>
      <c r="AZ120" s="46"/>
      <c r="BA120" s="28"/>
      <c r="BB120" s="34"/>
      <c r="BC120" s="35"/>
      <c r="BE120" s="28"/>
      <c r="BF120" s="34"/>
      <c r="BG120" s="35"/>
      <c r="BH120" s="28"/>
    </row>
    <row r="121" spans="1:60" s="44" customFormat="1" ht="12.75">
      <c r="A121" s="47" t="s">
        <v>426</v>
      </c>
      <c r="B121" s="33" t="s">
        <v>365</v>
      </c>
      <c r="C121" s="51" t="s">
        <v>366</v>
      </c>
      <c r="D121" s="27" t="s">
        <v>196</v>
      </c>
      <c r="E121" s="36">
        <f>F121*(I121+M121+Q121+U121+Y121+AC121+AG121+AK121+AO121+AS121+AW121+BA121+BE121)</f>
        <v>0</v>
      </c>
      <c r="F121" s="34">
        <f>IF(D121="MDR",1.3,0)+IF(D121="D12",1.23,0)+IF(D121="D14",1.17,0)+IF(D121="D16",1.12,0)+IF(D121="D19",1.07,0)+IF(D121="D20",1.04,0)+IF(D121="D35",1.1,0)+IF(D121="D50",1.17,0)+IF(D121="M12",1.18,0)+IF(D121="M14",1.12,0)+IF(D121="M16",1.07,0)+IF(D121="M19",1.03,0)+IF(D121="M20",1,0)+IF(D121="M40",1.05,0)+IF(D121="M50",1.1,0)+IF(D121="D60",1.25,0)+IF(D121="M70",1.21,0)</f>
        <v>1.23</v>
      </c>
      <c r="G121" s="35">
        <f>IF(I121&gt;0,1,0)+IF(M121&gt;0,1,0)+IF(Q121&gt;0,1,0)+IF(U121&gt;0,1,0)+IF(Y121&gt;0,1,0)+IF(AC121&gt;0,1,0)+IF(AG121&gt;0,1,0)+IF(AK121&gt;0,1,0)+IF(AO121&gt;0,1,0)+IF(AS121&gt;0,1,0)+IF(AW121&gt;0,1,0)+IF(BA121&gt;0,1,0)+IF(BE121,1,0)</f>
        <v>0</v>
      </c>
      <c r="H121" s="28" t="e">
        <f>E121/G121</f>
        <v>#DIV/0!</v>
      </c>
      <c r="I121" s="38">
        <v>0</v>
      </c>
      <c r="J121" s="34" t="s">
        <v>381</v>
      </c>
      <c r="K121" s="40" t="s">
        <v>381</v>
      </c>
      <c r="L121" s="28"/>
      <c r="M121" s="38">
        <v>0</v>
      </c>
      <c r="N121" s="34" t="s">
        <v>381</v>
      </c>
      <c r="O121" s="40" t="s">
        <v>381</v>
      </c>
      <c r="P121" s="28"/>
      <c r="Q121" s="38">
        <v>0</v>
      </c>
      <c r="R121" s="34" t="s">
        <v>381</v>
      </c>
      <c r="S121" s="40" t="s">
        <v>381</v>
      </c>
      <c r="U121" s="38">
        <v>0</v>
      </c>
      <c r="V121" s="34" t="s">
        <v>381</v>
      </c>
      <c r="W121" s="40" t="s">
        <v>381</v>
      </c>
      <c r="Y121" s="38">
        <v>0</v>
      </c>
      <c r="Z121" s="34" t="s">
        <v>381</v>
      </c>
      <c r="AA121" s="40" t="s">
        <v>381</v>
      </c>
      <c r="AC121" s="38">
        <v>0</v>
      </c>
      <c r="AD121" s="34" t="s">
        <v>381</v>
      </c>
      <c r="AE121" s="40" t="s">
        <v>381</v>
      </c>
      <c r="AG121" s="38">
        <v>0</v>
      </c>
      <c r="AH121" s="34" t="s">
        <v>381</v>
      </c>
      <c r="AI121" s="40" t="s">
        <v>381</v>
      </c>
      <c r="AK121" s="38">
        <v>0</v>
      </c>
      <c r="AL121" s="34" t="s">
        <v>381</v>
      </c>
      <c r="AM121" s="40" t="s">
        <v>381</v>
      </c>
      <c r="AO121" s="38">
        <v>0</v>
      </c>
      <c r="AP121" s="34" t="s">
        <v>381</v>
      </c>
      <c r="AQ121" s="40" t="s">
        <v>381</v>
      </c>
      <c r="AS121" s="38">
        <v>0</v>
      </c>
      <c r="AT121" s="34" t="s">
        <v>381</v>
      </c>
      <c r="AU121" s="40" t="s">
        <v>381</v>
      </c>
      <c r="AW121" s="28"/>
      <c r="AX121" s="34"/>
      <c r="AY121" s="35"/>
      <c r="BA121" s="28"/>
      <c r="BB121" s="34"/>
      <c r="BC121" s="35"/>
      <c r="BE121" s="28"/>
      <c r="BF121" s="34"/>
      <c r="BG121" s="35"/>
      <c r="BH121" s="28"/>
    </row>
    <row r="122" spans="1:60" s="44" customFormat="1" ht="12.75">
      <c r="A122" s="47" t="s">
        <v>427</v>
      </c>
      <c r="B122" s="33" t="s">
        <v>367</v>
      </c>
      <c r="C122" s="51" t="s">
        <v>369</v>
      </c>
      <c r="D122" s="27" t="s">
        <v>196</v>
      </c>
      <c r="E122" s="36">
        <f>F122*(I122+M122+Q122+U122+Y122+AC122+AG122+AK122+AO122+AS122+AW122+BA122+BE122)</f>
        <v>0</v>
      </c>
      <c r="F122" s="34">
        <f>IF(D122="MDR",1.3,0)+IF(D122="D12",1.23,0)+IF(D122="D14",1.17,0)+IF(D122="D16",1.12,0)+IF(D122="D19",1.07,0)+IF(D122="D20",1.04,0)+IF(D122="D35",1.1,0)+IF(D122="D50",1.17,0)+IF(D122="M12",1.18,0)+IF(D122="M14",1.12,0)+IF(D122="M16",1.07,0)+IF(D122="M19",1.03,0)+IF(D122="M20",1,0)+IF(D122="M40",1.05,0)+IF(D122="M50",1.1,0)+IF(D122="D60",1.25,0)+IF(D122="M70",1.21,0)</f>
        <v>1.23</v>
      </c>
      <c r="G122" s="35">
        <f>IF(I122&gt;0,1,0)+IF(M122&gt;0,1,0)+IF(Q122&gt;0,1,0)+IF(U122&gt;0,1,0)+IF(Y122&gt;0,1,0)+IF(AC122&gt;0,1,0)+IF(AG122&gt;0,1,0)+IF(AK122&gt;0,1,0)+IF(AO122&gt;0,1,0)+IF(AS122&gt;0,1,0)+IF(AW122&gt;0,1,0)+IF(BA122&gt;0,1,0)+IF(BE122,1,0)</f>
        <v>0</v>
      </c>
      <c r="H122" s="28" t="e">
        <f>E122/G122</f>
        <v>#DIV/0!</v>
      </c>
      <c r="I122" s="38">
        <v>0</v>
      </c>
      <c r="J122" s="34" t="s">
        <v>381</v>
      </c>
      <c r="K122" s="40" t="s">
        <v>381</v>
      </c>
      <c r="L122" s="28"/>
      <c r="M122" s="38">
        <v>0</v>
      </c>
      <c r="N122" s="34" t="s">
        <v>381</v>
      </c>
      <c r="O122" s="40" t="s">
        <v>381</v>
      </c>
      <c r="P122" s="28"/>
      <c r="Q122" s="38">
        <v>0</v>
      </c>
      <c r="R122" s="34" t="s">
        <v>381</v>
      </c>
      <c r="S122" s="40" t="s">
        <v>381</v>
      </c>
      <c r="U122" s="38">
        <v>0</v>
      </c>
      <c r="V122" s="34" t="s">
        <v>381</v>
      </c>
      <c r="W122" s="40" t="s">
        <v>381</v>
      </c>
      <c r="Y122" s="38">
        <v>0</v>
      </c>
      <c r="Z122" s="34" t="s">
        <v>381</v>
      </c>
      <c r="AA122" s="40" t="s">
        <v>381</v>
      </c>
      <c r="AC122" s="38">
        <v>0</v>
      </c>
      <c r="AD122" s="34" t="s">
        <v>381</v>
      </c>
      <c r="AE122" s="40" t="s">
        <v>381</v>
      </c>
      <c r="AG122" s="38">
        <v>0</v>
      </c>
      <c r="AH122" s="34" t="s">
        <v>381</v>
      </c>
      <c r="AI122" s="40" t="s">
        <v>381</v>
      </c>
      <c r="AK122" s="38">
        <v>0</v>
      </c>
      <c r="AL122" s="34" t="s">
        <v>381</v>
      </c>
      <c r="AM122" s="40" t="s">
        <v>381</v>
      </c>
      <c r="AO122" s="38">
        <v>0</v>
      </c>
      <c r="AP122" s="34" t="s">
        <v>381</v>
      </c>
      <c r="AQ122" s="40" t="s">
        <v>381</v>
      </c>
      <c r="AS122" s="38">
        <v>0</v>
      </c>
      <c r="AT122" s="34" t="s">
        <v>381</v>
      </c>
      <c r="AU122" s="40" t="s">
        <v>381</v>
      </c>
      <c r="AW122" s="28"/>
      <c r="AX122" s="34"/>
      <c r="AY122" s="35"/>
      <c r="BA122" s="28"/>
      <c r="BB122" s="34"/>
      <c r="BC122" s="35"/>
      <c r="BE122" s="28"/>
      <c r="BF122" s="34"/>
      <c r="BG122" s="35"/>
      <c r="BH122" s="28"/>
    </row>
    <row r="123" spans="1:60" s="44" customFormat="1" ht="12.75">
      <c r="A123" s="47" t="s">
        <v>428</v>
      </c>
      <c r="B123" s="33" t="s">
        <v>67</v>
      </c>
      <c r="C123" s="27" t="s">
        <v>69</v>
      </c>
      <c r="D123" s="27" t="s">
        <v>196</v>
      </c>
      <c r="E123" s="36">
        <f>F123*(I123+M123+Q123+U123+Y123+AC123+AG123+AK123+AO123+AS123+AW123+BA123+BE123)</f>
        <v>0</v>
      </c>
      <c r="F123" s="34">
        <f>IF(D123="MDR",1.3,0)+IF(D123="D12",1.23,0)+IF(D123="D14",1.17,0)+IF(D123="D16",1.12,0)+IF(D123="D19",1.07,0)+IF(D123="D20",1.04,0)+IF(D123="D35",1.1,0)+IF(D123="D50",1.17,0)+IF(D123="M12",1.18,0)+IF(D123="M14",1.12,0)+IF(D123="M16",1.07,0)+IF(D123="M19",1.03,0)+IF(D123="M20",1,0)+IF(D123="M40",1.05,0)+IF(D123="M50",1.1,0)+IF(D123="D60",1.25,0)+IF(D123="M70",1.21,0)</f>
        <v>1.23</v>
      </c>
      <c r="G123" s="35">
        <f>IF(I123&gt;0,1,0)+IF(M123&gt;0,1,0)+IF(Q123&gt;0,1,0)+IF(U123&gt;0,1,0)+IF(Y123&gt;0,1,0)+IF(AC123&gt;0,1,0)+IF(AG123&gt;0,1,0)+IF(AK123&gt;0,1,0)+IF(AO123&gt;0,1,0)+IF(AS123&gt;0,1,0)+IF(AW123&gt;0,1,0)+IF(BA123&gt;0,1,0)+IF(BE123,1,0)</f>
        <v>0</v>
      </c>
      <c r="H123" s="28" t="e">
        <f>E123/G123</f>
        <v>#DIV/0!</v>
      </c>
      <c r="I123" s="38">
        <v>0</v>
      </c>
      <c r="J123" s="34" t="s">
        <v>381</v>
      </c>
      <c r="K123" s="40" t="s">
        <v>381</v>
      </c>
      <c r="L123" s="28"/>
      <c r="M123" s="38">
        <v>0</v>
      </c>
      <c r="N123" s="34" t="s">
        <v>381</v>
      </c>
      <c r="O123" s="40" t="s">
        <v>381</v>
      </c>
      <c r="P123" s="28"/>
      <c r="Q123" s="38">
        <v>0</v>
      </c>
      <c r="R123" s="34" t="s">
        <v>381</v>
      </c>
      <c r="S123" s="40" t="s">
        <v>381</v>
      </c>
      <c r="U123" s="38">
        <v>0</v>
      </c>
      <c r="V123" s="34" t="s">
        <v>381</v>
      </c>
      <c r="W123" s="40" t="s">
        <v>381</v>
      </c>
      <c r="Y123" s="38">
        <v>0</v>
      </c>
      <c r="Z123" s="34" t="s">
        <v>381</v>
      </c>
      <c r="AA123" s="40" t="s">
        <v>381</v>
      </c>
      <c r="AC123" s="38">
        <v>0</v>
      </c>
      <c r="AD123" s="34" t="s">
        <v>381</v>
      </c>
      <c r="AE123" s="40" t="s">
        <v>381</v>
      </c>
      <c r="AG123" s="38">
        <v>0</v>
      </c>
      <c r="AH123" s="34" t="s">
        <v>381</v>
      </c>
      <c r="AI123" s="40" t="s">
        <v>381</v>
      </c>
      <c r="AK123" s="38">
        <v>0</v>
      </c>
      <c r="AL123" s="34" t="s">
        <v>381</v>
      </c>
      <c r="AM123" s="40" t="s">
        <v>381</v>
      </c>
      <c r="AO123" s="38">
        <v>0</v>
      </c>
      <c r="AP123" s="34" t="s">
        <v>381</v>
      </c>
      <c r="AQ123" s="40" t="s">
        <v>381</v>
      </c>
      <c r="AS123" s="38">
        <v>0</v>
      </c>
      <c r="AT123" s="34">
        <v>112.06</v>
      </c>
      <c r="AU123" s="40">
        <v>3</v>
      </c>
      <c r="AW123" s="28"/>
      <c r="AX123" s="34"/>
      <c r="AY123" s="35"/>
      <c r="BA123" s="28"/>
      <c r="BB123" s="34"/>
      <c r="BC123" s="35"/>
      <c r="BE123" s="28"/>
      <c r="BF123" s="34"/>
      <c r="BG123" s="35"/>
      <c r="BH123" s="28"/>
    </row>
    <row r="124" spans="1:60" s="44" customFormat="1" ht="12.75">
      <c r="A124" s="47" t="s">
        <v>429</v>
      </c>
      <c r="B124" s="33" t="s">
        <v>15</v>
      </c>
      <c r="C124" s="27" t="s">
        <v>16</v>
      </c>
      <c r="D124" s="27" t="s">
        <v>196</v>
      </c>
      <c r="E124" s="36">
        <f>F124*(I124+M124+Q124+U124+Y124+AC124+AG124+AK124+AO124+AS124+AW124+BA124+BE124)</f>
        <v>0</v>
      </c>
      <c r="F124" s="34">
        <f>IF(D124="MDR",1.3,0)+IF(D124="D12",1.23,0)+IF(D124="D14",1.17,0)+IF(D124="D16",1.12,0)+IF(D124="D19",1.07,0)+IF(D124="D20",1.04,0)+IF(D124="D35",1.1,0)+IF(D124="D50",1.17,0)+IF(D124="M12",1.18,0)+IF(D124="M14",1.12,0)+IF(D124="M16",1.07,0)+IF(D124="M19",1.03,0)+IF(D124="M20",1,0)+IF(D124="M40",1.05,0)+IF(D124="M50",1.1,0)+IF(D124="D60",1.25,0)+IF(D124="M70",1.21,0)</f>
        <v>1.23</v>
      </c>
      <c r="G124" s="35">
        <f>IF(I124&gt;0,1,0)+IF(M124&gt;0,1,0)+IF(Q124&gt;0,1,0)+IF(U124&gt;0,1,0)+IF(Y124&gt;0,1,0)+IF(AC124&gt;0,1,0)+IF(AG124&gt;0,1,0)+IF(AK124&gt;0,1,0)+IF(AO124&gt;0,1,0)+IF(AS124&gt;0,1,0)+IF(AW124&gt;0,1,0)+IF(BA124&gt;0,1,0)+IF(BE124,1,0)</f>
        <v>0</v>
      </c>
      <c r="H124" s="28" t="e">
        <f>E124/G124</f>
        <v>#DIV/0!</v>
      </c>
      <c r="I124" s="38">
        <v>0</v>
      </c>
      <c r="J124" s="34" t="s">
        <v>381</v>
      </c>
      <c r="K124" s="40" t="s">
        <v>381</v>
      </c>
      <c r="L124" s="28"/>
      <c r="M124" s="38">
        <v>0</v>
      </c>
      <c r="N124" s="34" t="s">
        <v>381</v>
      </c>
      <c r="O124" s="40" t="s">
        <v>381</v>
      </c>
      <c r="P124" s="28"/>
      <c r="Q124" s="38">
        <v>0</v>
      </c>
      <c r="R124" s="34" t="s">
        <v>381</v>
      </c>
      <c r="S124" s="40" t="s">
        <v>381</v>
      </c>
      <c r="U124" s="38">
        <v>0</v>
      </c>
      <c r="V124" s="34" t="s">
        <v>381</v>
      </c>
      <c r="W124" s="40" t="s">
        <v>381</v>
      </c>
      <c r="Y124" s="38">
        <v>0</v>
      </c>
      <c r="Z124" s="34" t="s">
        <v>381</v>
      </c>
      <c r="AA124" s="40" t="s">
        <v>381</v>
      </c>
      <c r="AC124" s="38">
        <v>0</v>
      </c>
      <c r="AD124" s="34" t="s">
        <v>381</v>
      </c>
      <c r="AE124" s="40" t="s">
        <v>381</v>
      </c>
      <c r="AG124" s="38">
        <v>0</v>
      </c>
      <c r="AH124" s="34" t="s">
        <v>381</v>
      </c>
      <c r="AI124" s="40" t="s">
        <v>381</v>
      </c>
      <c r="AK124" s="38">
        <v>0</v>
      </c>
      <c r="AL124" s="34" t="s">
        <v>381</v>
      </c>
      <c r="AM124" s="40" t="s">
        <v>381</v>
      </c>
      <c r="AO124" s="38">
        <v>0</v>
      </c>
      <c r="AP124" s="34" t="s">
        <v>381</v>
      </c>
      <c r="AQ124" s="40" t="s">
        <v>381</v>
      </c>
      <c r="AS124" s="38">
        <v>0</v>
      </c>
      <c r="AT124" s="34" t="s">
        <v>381</v>
      </c>
      <c r="AU124" s="40" t="s">
        <v>381</v>
      </c>
      <c r="AW124" s="28"/>
      <c r="AX124" s="34"/>
      <c r="AY124" s="35"/>
      <c r="BA124" s="28"/>
      <c r="BB124" s="34"/>
      <c r="BC124" s="35"/>
      <c r="BE124" s="28"/>
      <c r="BF124" s="34"/>
      <c r="BG124" s="35"/>
      <c r="BH124" s="28"/>
    </row>
    <row r="125" spans="1:69" ht="12.75">
      <c r="A125" s="47" t="s">
        <v>430</v>
      </c>
      <c r="B125" s="33" t="s">
        <v>268</v>
      </c>
      <c r="C125" s="27" t="s">
        <v>195</v>
      </c>
      <c r="D125" s="27" t="s">
        <v>124</v>
      </c>
      <c r="E125" s="36">
        <f>F125*(I125+M125+Q125+U125+Y125+AC125+AG125+AK125+AO125+AS125+AW125+BA125+BE125)</f>
        <v>0</v>
      </c>
      <c r="F125" s="34">
        <f>IF(D125="MDR",1.3,0)+IF(D125="D12",1.23,0)+IF(D125="D14",1.17,0)+IF(D125="D16",1.12,0)+IF(D125="D19",1.07,0)+IF(D125="D20",1.04,0)+IF(D125="D35",1.1,0)+IF(D125="D50",1.17,0)+IF(D125="M12",1.18,0)+IF(D125="M14",1.12,0)+IF(D125="M16",1.07,0)+IF(D125="M19",1.03,0)+IF(D125="M20",1,0)+IF(D125="M40",1.05,0)+IF(D125="M50",1.1,0)+IF(D125="D60",1.25,0)+IF(D125="M70",1.21,0)</f>
        <v>1.12</v>
      </c>
      <c r="G125" s="35">
        <f>IF(I125&gt;0,1,0)+IF(M125&gt;0,1,0)+IF(Q125&gt;0,1,0)+IF(U125&gt;0,1,0)+IF(Y125&gt;0,1,0)+IF(AC125&gt;0,1,0)+IF(AG125&gt;0,1,0)+IF(AK125&gt;0,1,0)+IF(AO125&gt;0,1,0)+IF(AS125&gt;0,1,0)+IF(AW125&gt;0,1,0)+IF(BA125&gt;0,1,0)+IF(BE125,1,0)</f>
        <v>0</v>
      </c>
      <c r="H125" s="28" t="e">
        <f>E125/G125</f>
        <v>#DIV/0!</v>
      </c>
      <c r="I125" s="38">
        <v>0</v>
      </c>
      <c r="J125" s="34" t="s">
        <v>381</v>
      </c>
      <c r="K125" s="40" t="s">
        <v>381</v>
      </c>
      <c r="L125" s="28"/>
      <c r="M125" s="38">
        <v>0</v>
      </c>
      <c r="N125" s="34" t="s">
        <v>381</v>
      </c>
      <c r="O125" s="40" t="s">
        <v>381</v>
      </c>
      <c r="P125" s="28"/>
      <c r="Q125" s="38">
        <v>0</v>
      </c>
      <c r="R125" s="34" t="s">
        <v>381</v>
      </c>
      <c r="S125" s="40" t="s">
        <v>381</v>
      </c>
      <c r="T125" s="44"/>
      <c r="U125" s="38">
        <v>0</v>
      </c>
      <c r="V125" s="34" t="s">
        <v>381</v>
      </c>
      <c r="W125" s="40" t="s">
        <v>381</v>
      </c>
      <c r="X125" s="44"/>
      <c r="Y125" s="38">
        <v>0</v>
      </c>
      <c r="Z125" s="34" t="s">
        <v>381</v>
      </c>
      <c r="AA125" s="40" t="s">
        <v>381</v>
      </c>
      <c r="AB125" s="44"/>
      <c r="AC125" s="38">
        <v>0</v>
      </c>
      <c r="AD125" s="34" t="s">
        <v>381</v>
      </c>
      <c r="AE125" s="40" t="s">
        <v>381</v>
      </c>
      <c r="AF125" s="44"/>
      <c r="AG125" s="38">
        <v>0</v>
      </c>
      <c r="AH125" s="34" t="s">
        <v>381</v>
      </c>
      <c r="AI125" s="40" t="s">
        <v>381</v>
      </c>
      <c r="AJ125" s="44"/>
      <c r="AK125" s="38">
        <v>0</v>
      </c>
      <c r="AL125" s="34" t="s">
        <v>381</v>
      </c>
      <c r="AM125" s="40" t="s">
        <v>381</v>
      </c>
      <c r="AN125" s="44"/>
      <c r="AO125" s="38">
        <v>0</v>
      </c>
      <c r="AP125" s="34" t="s">
        <v>381</v>
      </c>
      <c r="AQ125" s="40" t="s">
        <v>381</v>
      </c>
      <c r="AR125" s="44"/>
      <c r="AS125" s="38">
        <v>0</v>
      </c>
      <c r="AT125" s="34" t="s">
        <v>381</v>
      </c>
      <c r="AU125" s="40" t="s">
        <v>381</v>
      </c>
      <c r="AV125" s="44"/>
      <c r="AW125" s="28"/>
      <c r="AX125" s="34"/>
      <c r="AY125" s="35"/>
      <c r="AZ125" s="44"/>
      <c r="BA125" s="28"/>
      <c r="BB125" s="34"/>
      <c r="BC125" s="35"/>
      <c r="BD125" s="44"/>
      <c r="BE125" s="28"/>
      <c r="BF125" s="34"/>
      <c r="BG125" s="35"/>
      <c r="BH125" s="33"/>
      <c r="BI125" s="24"/>
      <c r="BJ125" s="24"/>
      <c r="BK125" s="24"/>
      <c r="BL125" s="24"/>
      <c r="BM125" s="24"/>
      <c r="BN125" s="24"/>
      <c r="BO125" s="24"/>
      <c r="BP125" s="24"/>
      <c r="BQ125" s="24"/>
    </row>
    <row r="126" spans="1:69" ht="12.75">
      <c r="A126" s="47" t="s">
        <v>431</v>
      </c>
      <c r="B126" s="33" t="s">
        <v>234</v>
      </c>
      <c r="C126" s="27" t="s">
        <v>227</v>
      </c>
      <c r="D126" s="27" t="s">
        <v>124</v>
      </c>
      <c r="E126" s="36">
        <f>F126*(I126+M126+Q126+U126+Y126+AC126+AG126+AK126+AO126+AS126+AW126+BA126+BE126)</f>
        <v>0</v>
      </c>
      <c r="F126" s="34">
        <f>IF(D126="MDR",1.3,0)+IF(D126="D12",1.23,0)+IF(D126="D14",1.17,0)+IF(D126="D16",1.12,0)+IF(D126="D19",1.07,0)+IF(D126="D20",1.04,0)+IF(D126="D35",1.1,0)+IF(D126="D50",1.17,0)+IF(D126="M12",1.18,0)+IF(D126="M14",1.12,0)+IF(D126="M16",1.07,0)+IF(D126="M19",1.03,0)+IF(D126="M20",1,0)+IF(D126="M40",1.05,0)+IF(D126="M50",1.1,0)+IF(D126="D60",1.25,0)+IF(D126="M70",1.21,0)</f>
        <v>1.12</v>
      </c>
      <c r="G126" s="35">
        <f>IF(I126&gt;0,1,0)+IF(M126&gt;0,1,0)+IF(Q126&gt;0,1,0)+IF(U126&gt;0,1,0)+IF(Y126&gt;0,1,0)+IF(AC126&gt;0,1,0)+IF(AG126&gt;0,1,0)+IF(AK126&gt;0,1,0)+IF(AO126&gt;0,1,0)+IF(AS126&gt;0,1,0)+IF(AW126&gt;0,1,0)+IF(BA126&gt;0,1,0)+IF(BE126,1,0)</f>
        <v>0</v>
      </c>
      <c r="H126" s="28" t="e">
        <f>E126/G126</f>
        <v>#DIV/0!</v>
      </c>
      <c r="I126" s="38">
        <v>0</v>
      </c>
      <c r="J126" s="34" t="s">
        <v>381</v>
      </c>
      <c r="K126" s="40" t="s">
        <v>381</v>
      </c>
      <c r="L126" s="35"/>
      <c r="M126" s="38">
        <v>0</v>
      </c>
      <c r="N126" s="34" t="s">
        <v>381</v>
      </c>
      <c r="O126" s="40" t="s">
        <v>381</v>
      </c>
      <c r="P126" s="28"/>
      <c r="Q126" s="38">
        <v>0</v>
      </c>
      <c r="R126" s="34" t="s">
        <v>381</v>
      </c>
      <c r="S126" s="40" t="s">
        <v>381</v>
      </c>
      <c r="T126" s="44"/>
      <c r="U126" s="38">
        <v>0</v>
      </c>
      <c r="V126" s="34" t="s">
        <v>381</v>
      </c>
      <c r="W126" s="40" t="s">
        <v>381</v>
      </c>
      <c r="X126" s="44"/>
      <c r="Y126" s="38">
        <v>0</v>
      </c>
      <c r="Z126" s="34" t="s">
        <v>381</v>
      </c>
      <c r="AA126" s="40" t="s">
        <v>381</v>
      </c>
      <c r="AB126" s="44"/>
      <c r="AC126" s="38">
        <v>0</v>
      </c>
      <c r="AD126" s="34" t="s">
        <v>381</v>
      </c>
      <c r="AE126" s="40" t="s">
        <v>381</v>
      </c>
      <c r="AF126" s="44"/>
      <c r="AG126" s="38">
        <v>0</v>
      </c>
      <c r="AH126" s="34" t="s">
        <v>381</v>
      </c>
      <c r="AI126" s="40" t="s">
        <v>381</v>
      </c>
      <c r="AJ126" s="44"/>
      <c r="AK126" s="38">
        <v>0</v>
      </c>
      <c r="AL126" s="34" t="s">
        <v>381</v>
      </c>
      <c r="AM126" s="40" t="s">
        <v>381</v>
      </c>
      <c r="AN126" s="44"/>
      <c r="AO126" s="38">
        <v>0</v>
      </c>
      <c r="AP126" s="34" t="s">
        <v>381</v>
      </c>
      <c r="AQ126" s="40" t="s">
        <v>381</v>
      </c>
      <c r="AR126" s="44"/>
      <c r="AS126" s="38">
        <v>0</v>
      </c>
      <c r="AT126" s="34" t="s">
        <v>381</v>
      </c>
      <c r="AU126" s="40" t="s">
        <v>381</v>
      </c>
      <c r="AV126" s="44"/>
      <c r="AW126" s="28"/>
      <c r="AX126" s="34"/>
      <c r="AY126" s="35"/>
      <c r="AZ126" s="44"/>
      <c r="BA126" s="28"/>
      <c r="BB126" s="34"/>
      <c r="BC126" s="35"/>
      <c r="BD126" s="44"/>
      <c r="BE126" s="28"/>
      <c r="BF126" s="34"/>
      <c r="BG126" s="35"/>
      <c r="BH126" s="28"/>
      <c r="BI126" s="24"/>
      <c r="BJ126" s="24"/>
      <c r="BK126" s="24"/>
      <c r="BL126" s="24"/>
      <c r="BM126" s="24"/>
      <c r="BN126" s="24"/>
      <c r="BO126" s="24"/>
      <c r="BP126" s="24"/>
      <c r="BQ126" s="24"/>
    </row>
    <row r="127" spans="1:69" ht="12.75">
      <c r="A127" s="47" t="s">
        <v>432</v>
      </c>
      <c r="B127" s="33" t="s">
        <v>226</v>
      </c>
      <c r="C127" s="27" t="s">
        <v>236</v>
      </c>
      <c r="D127" s="27" t="s">
        <v>127</v>
      </c>
      <c r="E127" s="36">
        <f>F127*(I127+M127+Q127+U127+Y127+AC127+AG127+AK127+AO127+AS127+AW127+BA127+BE127)</f>
        <v>0</v>
      </c>
      <c r="F127" s="34">
        <f>IF(D127="MDR",1.3,0)+IF(D127="D12",1.23,0)+IF(D127="D14",1.17,0)+IF(D127="D16",1.12,0)+IF(D127="D19",1.07,0)+IF(D127="D20",1.04,0)+IF(D127="D35",1.1,0)+IF(D127="D50",1.17,0)+IF(D127="M12",1.18,0)+IF(D127="M14",1.12,0)+IF(D127="M16",1.07,0)+IF(D127="M19",1.03,0)+IF(D127="M20",1,0)+IF(D127="M40",1.05,0)+IF(D127="M50",1.1,0)+IF(D127="D60",1.25,0)+IF(D127="M70",1.21,0)</f>
        <v>1.07</v>
      </c>
      <c r="G127" s="35">
        <f>IF(I127&gt;0,1,0)+IF(M127&gt;0,1,0)+IF(Q127&gt;0,1,0)+IF(U127&gt;0,1,0)+IF(Y127&gt;0,1,0)+IF(AC127&gt;0,1,0)+IF(AG127&gt;0,1,0)+IF(AK127&gt;0,1,0)+IF(AO127&gt;0,1,0)+IF(AS127&gt;0,1,0)+IF(AW127&gt;0,1,0)+IF(BA127&gt;0,1,0)+IF(BE127,1,0)</f>
        <v>0</v>
      </c>
      <c r="H127" s="28" t="e">
        <f>E127/G127</f>
        <v>#DIV/0!</v>
      </c>
      <c r="I127" s="38">
        <v>0</v>
      </c>
      <c r="J127" s="34" t="s">
        <v>381</v>
      </c>
      <c r="K127" s="40" t="s">
        <v>381</v>
      </c>
      <c r="L127" s="28"/>
      <c r="M127" s="38">
        <v>0</v>
      </c>
      <c r="N127" s="34" t="s">
        <v>381</v>
      </c>
      <c r="O127" s="40" t="s">
        <v>381</v>
      </c>
      <c r="P127" s="35"/>
      <c r="Q127" s="38">
        <v>0</v>
      </c>
      <c r="R127" s="34" t="s">
        <v>381</v>
      </c>
      <c r="S127" s="40" t="s">
        <v>381</v>
      </c>
      <c r="T127" s="44"/>
      <c r="U127" s="38">
        <v>0</v>
      </c>
      <c r="V127" s="34" t="s">
        <v>381</v>
      </c>
      <c r="W127" s="40" t="s">
        <v>381</v>
      </c>
      <c r="X127" s="44"/>
      <c r="Y127" s="38">
        <v>0</v>
      </c>
      <c r="Z127" s="34" t="s">
        <v>381</v>
      </c>
      <c r="AA127" s="40" t="s">
        <v>381</v>
      </c>
      <c r="AB127" s="44"/>
      <c r="AC127" s="38">
        <v>0</v>
      </c>
      <c r="AD127" s="34" t="s">
        <v>381</v>
      </c>
      <c r="AE127" s="40" t="s">
        <v>381</v>
      </c>
      <c r="AF127" s="44"/>
      <c r="AG127" s="38">
        <v>0</v>
      </c>
      <c r="AH127" s="34" t="s">
        <v>381</v>
      </c>
      <c r="AI127" s="40" t="s">
        <v>381</v>
      </c>
      <c r="AJ127" s="46"/>
      <c r="AK127" s="38">
        <v>0</v>
      </c>
      <c r="AL127" s="34" t="s">
        <v>381</v>
      </c>
      <c r="AM127" s="40" t="s">
        <v>381</v>
      </c>
      <c r="AN127" s="44"/>
      <c r="AO127" s="38">
        <v>0</v>
      </c>
      <c r="AP127" s="34" t="s">
        <v>381</v>
      </c>
      <c r="AQ127" s="40" t="s">
        <v>381</v>
      </c>
      <c r="AR127" s="44"/>
      <c r="AS127" s="38">
        <v>0</v>
      </c>
      <c r="AT127" s="34" t="s">
        <v>381</v>
      </c>
      <c r="AU127" s="40" t="s">
        <v>381</v>
      </c>
      <c r="AV127" s="44"/>
      <c r="AW127" s="28"/>
      <c r="AX127" s="34"/>
      <c r="AY127" s="35"/>
      <c r="AZ127" s="44"/>
      <c r="BA127" s="28"/>
      <c r="BB127" s="34"/>
      <c r="BC127" s="35"/>
      <c r="BD127" s="44"/>
      <c r="BE127" s="28"/>
      <c r="BF127" s="34"/>
      <c r="BG127" s="35"/>
      <c r="BH127" s="28"/>
      <c r="BI127" s="24"/>
      <c r="BJ127" s="24"/>
      <c r="BK127" s="24"/>
      <c r="BL127" s="24"/>
      <c r="BM127" s="24"/>
      <c r="BN127" s="24"/>
      <c r="BO127" s="24"/>
      <c r="BP127" s="24"/>
      <c r="BQ127" s="24"/>
    </row>
    <row r="128" spans="1:69" ht="12.75">
      <c r="A128" s="47" t="s">
        <v>433</v>
      </c>
      <c r="B128" s="162" t="s">
        <v>112</v>
      </c>
      <c r="C128" s="164" t="s">
        <v>113</v>
      </c>
      <c r="D128" s="164" t="s">
        <v>127</v>
      </c>
      <c r="E128" s="165">
        <f>F128*(I128+M128+Q128+U128+Y128+AC128+AG128+AK128+AO128+AS128+AW128+BA128+BE128)</f>
        <v>0</v>
      </c>
      <c r="F128" s="166">
        <f>IF(D128="MDR",1.3,0)+IF(D128="D12",1.23,0)+IF(D128="D14",1.17,0)+IF(D128="D16",1.12,0)+IF(D128="D19",1.07,0)+IF(D128="D20",1.04,0)+IF(D128="D35",1.1,0)+IF(D128="D50",1.17,0)+IF(D128="M12",1.18,0)+IF(D128="M14",1.12,0)+IF(D128="M16",1.07,0)+IF(D128="M19",1.03,0)+IF(D128="M20",1,0)+IF(D128="M40",1.05,0)+IF(D128="M50",1.1,0)+IF(D128="D60",1.25,0)+IF(D128="M70",1.21,0)</f>
        <v>1.07</v>
      </c>
      <c r="G128" s="167">
        <f>IF(I128&gt;0,1,0)+IF(M128&gt;0,1,0)+IF(Q128&gt;0,1,0)+IF(U128&gt;0,1,0)+IF(Y128&gt;0,1,0)+IF(AC128&gt;0,1,0)+IF(AG128&gt;0,1,0)+IF(AK128&gt;0,1,0)+IF(AO128&gt;0,1,0)+IF(AS128&gt;0,1,0)+IF(AW128&gt;0,1,0)+IF(BA128&gt;0,1,0)+IF(BE128,1,0)</f>
        <v>0</v>
      </c>
      <c r="H128" s="168" t="e">
        <f>E128/G128</f>
        <v>#DIV/0!</v>
      </c>
      <c r="I128" s="169">
        <v>0</v>
      </c>
      <c r="J128" s="166" t="s">
        <v>381</v>
      </c>
      <c r="K128" s="170" t="s">
        <v>381</v>
      </c>
      <c r="L128" s="167"/>
      <c r="M128" s="169">
        <v>0</v>
      </c>
      <c r="N128" s="166" t="s">
        <v>381</v>
      </c>
      <c r="O128" s="170" t="s">
        <v>381</v>
      </c>
      <c r="P128" s="167"/>
      <c r="Q128" s="169">
        <v>0</v>
      </c>
      <c r="R128" s="166" t="s">
        <v>381</v>
      </c>
      <c r="S128" s="170" t="s">
        <v>381</v>
      </c>
      <c r="T128" s="172"/>
      <c r="U128" s="169">
        <v>0</v>
      </c>
      <c r="V128" s="166" t="s">
        <v>381</v>
      </c>
      <c r="W128" s="170" t="s">
        <v>381</v>
      </c>
      <c r="X128" s="172"/>
      <c r="Y128" s="169">
        <v>0</v>
      </c>
      <c r="Z128" s="166" t="s">
        <v>381</v>
      </c>
      <c r="AA128" s="170" t="s">
        <v>381</v>
      </c>
      <c r="AB128" s="172"/>
      <c r="AC128" s="169">
        <v>0</v>
      </c>
      <c r="AD128" s="166" t="s">
        <v>381</v>
      </c>
      <c r="AE128" s="170" t="s">
        <v>381</v>
      </c>
      <c r="AF128" s="172"/>
      <c r="AG128" s="169">
        <v>0</v>
      </c>
      <c r="AH128" s="166" t="s">
        <v>381</v>
      </c>
      <c r="AI128" s="170" t="s">
        <v>381</v>
      </c>
      <c r="AJ128" s="172"/>
      <c r="AK128" s="169">
        <v>0</v>
      </c>
      <c r="AL128" s="166" t="s">
        <v>381</v>
      </c>
      <c r="AM128" s="170" t="s">
        <v>381</v>
      </c>
      <c r="AN128" s="172"/>
      <c r="AO128" s="169">
        <v>0</v>
      </c>
      <c r="AP128" s="166" t="s">
        <v>381</v>
      </c>
      <c r="AQ128" s="170" t="s">
        <v>381</v>
      </c>
      <c r="AR128" s="172"/>
      <c r="AS128" s="169">
        <v>0</v>
      </c>
      <c r="AT128" s="166" t="s">
        <v>381</v>
      </c>
      <c r="AU128" s="170" t="s">
        <v>381</v>
      </c>
      <c r="AV128" s="44"/>
      <c r="AW128" s="28"/>
      <c r="AX128" s="34"/>
      <c r="AY128" s="35"/>
      <c r="AZ128" s="44"/>
      <c r="BA128" s="28"/>
      <c r="BB128" s="34"/>
      <c r="BC128" s="35"/>
      <c r="BD128" s="44"/>
      <c r="BE128" s="28"/>
      <c r="BF128" s="34"/>
      <c r="BG128" s="35"/>
      <c r="BH128" s="28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1:69" ht="12.75">
      <c r="A129" s="47" t="s">
        <v>434</v>
      </c>
      <c r="B129" s="33" t="s">
        <v>132</v>
      </c>
      <c r="C129" s="27" t="s">
        <v>133</v>
      </c>
      <c r="D129" s="27" t="s">
        <v>131</v>
      </c>
      <c r="E129" s="36">
        <f>F129*(I129+M129+Q129+U129+Y129+AC129+AG129+AK129+AO129+AS129+AW129+BA129+BE129)</f>
        <v>0</v>
      </c>
      <c r="F129" s="34">
        <f>IF(D129="MDR",1.3,0)+IF(D129="D12",1.23,0)+IF(D129="D14",1.17,0)+IF(D129="D16",1.12,0)+IF(D129="D19",1.07,0)+IF(D129="D20",1.04,0)+IF(D129="D35",1.1,0)+IF(D129="D50",1.17,0)+IF(D129="M12",1.18,0)+IF(D129="M14",1.12,0)+IF(D129="M16",1.07,0)+IF(D129="M19",1.03,0)+IF(D129="M20",1,0)+IF(D129="M40",1.05,0)+IF(D129="M50",1.1,0)+IF(D129="D60",1.25,0)+IF(D129="M70",1.21,0)</f>
        <v>1.04</v>
      </c>
      <c r="G129" s="35">
        <f>IF(I129&gt;0,1,0)+IF(M129&gt;0,1,0)+IF(Q129&gt;0,1,0)+IF(U129&gt;0,1,0)+IF(Y129&gt;0,1,0)+IF(AC129&gt;0,1,0)+IF(AG129&gt;0,1,0)+IF(AK129&gt;0,1,0)+IF(AO129&gt;0,1,0)+IF(AS129&gt;0,1,0)+IF(AW129&gt;0,1,0)+IF(BA129&gt;0,1,0)+IF(BE129,1,0)</f>
        <v>0</v>
      </c>
      <c r="H129" s="28" t="e">
        <f>E129/G129</f>
        <v>#DIV/0!</v>
      </c>
      <c r="I129" s="38">
        <v>0</v>
      </c>
      <c r="J129" s="34" t="s">
        <v>381</v>
      </c>
      <c r="K129" s="40" t="s">
        <v>381</v>
      </c>
      <c r="L129" s="45"/>
      <c r="M129" s="38">
        <v>0</v>
      </c>
      <c r="N129" s="34" t="s">
        <v>381</v>
      </c>
      <c r="O129" s="40" t="s">
        <v>381</v>
      </c>
      <c r="P129" s="35"/>
      <c r="Q129" s="38">
        <v>0</v>
      </c>
      <c r="R129" s="34" t="s">
        <v>381</v>
      </c>
      <c r="S129" s="40" t="s">
        <v>381</v>
      </c>
      <c r="T129" s="44"/>
      <c r="U129" s="38">
        <v>0</v>
      </c>
      <c r="V129" s="34" t="s">
        <v>381</v>
      </c>
      <c r="W129" s="40" t="s">
        <v>381</v>
      </c>
      <c r="X129" s="44"/>
      <c r="Y129" s="38">
        <v>0</v>
      </c>
      <c r="Z129" s="34" t="s">
        <v>381</v>
      </c>
      <c r="AA129" s="40" t="s">
        <v>381</v>
      </c>
      <c r="AB129" s="44"/>
      <c r="AC129" s="38">
        <v>0</v>
      </c>
      <c r="AD129" s="34" t="s">
        <v>381</v>
      </c>
      <c r="AE129" s="40" t="s">
        <v>381</v>
      </c>
      <c r="AF129" s="44"/>
      <c r="AG129" s="38">
        <v>0</v>
      </c>
      <c r="AH129" s="34" t="s">
        <v>381</v>
      </c>
      <c r="AI129" s="40" t="s">
        <v>381</v>
      </c>
      <c r="AJ129" s="44"/>
      <c r="AK129" s="38">
        <v>0</v>
      </c>
      <c r="AL129" s="34" t="s">
        <v>381</v>
      </c>
      <c r="AM129" s="40" t="s">
        <v>381</v>
      </c>
      <c r="AN129" s="44"/>
      <c r="AO129" s="38">
        <v>0</v>
      </c>
      <c r="AP129" s="34" t="s">
        <v>381</v>
      </c>
      <c r="AQ129" s="40" t="s">
        <v>381</v>
      </c>
      <c r="AR129" s="44"/>
      <c r="AS129" s="38">
        <v>0</v>
      </c>
      <c r="AT129" s="34" t="s">
        <v>381</v>
      </c>
      <c r="AU129" s="40" t="s">
        <v>381</v>
      </c>
      <c r="AV129" s="44"/>
      <c r="AW129" s="28"/>
      <c r="AX129" s="34"/>
      <c r="AY129" s="35"/>
      <c r="AZ129" s="44"/>
      <c r="BA129" s="28"/>
      <c r="BB129" s="34"/>
      <c r="BC129" s="35"/>
      <c r="BD129" s="44"/>
      <c r="BE129" s="28"/>
      <c r="BF129" s="34"/>
      <c r="BG129" s="35"/>
      <c r="BH129" s="28"/>
      <c r="BI129" s="24"/>
      <c r="BJ129" s="24"/>
      <c r="BK129" s="24"/>
      <c r="BL129" s="24"/>
      <c r="BM129" s="24"/>
      <c r="BN129" s="24"/>
      <c r="BO129" s="24"/>
      <c r="BP129" s="24"/>
      <c r="BQ129" s="24"/>
    </row>
    <row r="130" spans="1:69" ht="12.75">
      <c r="A130" s="47" t="s">
        <v>435</v>
      </c>
      <c r="B130" s="33" t="s">
        <v>185</v>
      </c>
      <c r="C130" s="27" t="s">
        <v>186</v>
      </c>
      <c r="D130" s="27" t="s">
        <v>131</v>
      </c>
      <c r="E130" s="36">
        <f>F130*(I130+M130+Q130+U130+Y130+AC130+AG130+AK130+AO130+AS130+AW130+BA130+BE130)</f>
        <v>0</v>
      </c>
      <c r="F130" s="34">
        <f>IF(D130="MDR",1.3,0)+IF(D130="D12",1.23,0)+IF(D130="D14",1.17,0)+IF(D130="D16",1.12,0)+IF(D130="D19",1.07,0)+IF(D130="D20",1.04,0)+IF(D130="D35",1.1,0)+IF(D130="D50",1.17,0)+IF(D130="M12",1.18,0)+IF(D130="M14",1.12,0)+IF(D130="M16",1.07,0)+IF(D130="M19",1.03,0)+IF(D130="M20",1,0)+IF(D130="M40",1.05,0)+IF(D130="M50",1.1,0)+IF(D130="D60",1.25,0)+IF(D130="M70",1.21,0)</f>
        <v>1.04</v>
      </c>
      <c r="G130" s="35">
        <f>IF(I130&gt;0,1,0)+IF(M130&gt;0,1,0)+IF(Q130&gt;0,1,0)+IF(U130&gt;0,1,0)+IF(Y130&gt;0,1,0)+IF(AC130&gt;0,1,0)+IF(AG130&gt;0,1,0)+IF(AK130&gt;0,1,0)+IF(AO130&gt;0,1,0)+IF(AS130&gt;0,1,0)+IF(AW130&gt;0,1,0)+IF(BA130&gt;0,1,0)+IF(BE130,1,0)</f>
        <v>0</v>
      </c>
      <c r="H130" s="28" t="e">
        <f>E130/G130</f>
        <v>#DIV/0!</v>
      </c>
      <c r="I130" s="38">
        <v>0</v>
      </c>
      <c r="J130" s="34" t="s">
        <v>381</v>
      </c>
      <c r="K130" s="40" t="s">
        <v>381</v>
      </c>
      <c r="L130" s="28"/>
      <c r="M130" s="38">
        <v>0</v>
      </c>
      <c r="N130" s="34" t="s">
        <v>381</v>
      </c>
      <c r="O130" s="40" t="s">
        <v>381</v>
      </c>
      <c r="P130" s="35"/>
      <c r="Q130" s="38">
        <v>0</v>
      </c>
      <c r="R130" s="34" t="s">
        <v>381</v>
      </c>
      <c r="S130" s="40" t="s">
        <v>381</v>
      </c>
      <c r="T130" s="44"/>
      <c r="U130" s="38">
        <v>0</v>
      </c>
      <c r="V130" s="34" t="s">
        <v>381</v>
      </c>
      <c r="W130" s="40" t="s">
        <v>381</v>
      </c>
      <c r="X130" s="44"/>
      <c r="Y130" s="38">
        <v>0</v>
      </c>
      <c r="Z130" s="34" t="s">
        <v>381</v>
      </c>
      <c r="AA130" s="40" t="s">
        <v>381</v>
      </c>
      <c r="AB130" s="44"/>
      <c r="AC130" s="38">
        <v>0</v>
      </c>
      <c r="AD130" s="34" t="s">
        <v>381</v>
      </c>
      <c r="AE130" s="40" t="s">
        <v>381</v>
      </c>
      <c r="AF130" s="44"/>
      <c r="AG130" s="38">
        <v>0</v>
      </c>
      <c r="AH130" s="34" t="s">
        <v>381</v>
      </c>
      <c r="AI130" s="40" t="s">
        <v>381</v>
      </c>
      <c r="AJ130" s="44"/>
      <c r="AK130" s="38">
        <v>0</v>
      </c>
      <c r="AL130" s="34" t="s">
        <v>381</v>
      </c>
      <c r="AM130" s="40" t="s">
        <v>381</v>
      </c>
      <c r="AN130" s="44"/>
      <c r="AO130" s="38">
        <v>0</v>
      </c>
      <c r="AP130" s="34" t="s">
        <v>381</v>
      </c>
      <c r="AQ130" s="40" t="s">
        <v>381</v>
      </c>
      <c r="AR130" s="44"/>
      <c r="AS130" s="38">
        <v>0</v>
      </c>
      <c r="AT130" s="34" t="s">
        <v>381</v>
      </c>
      <c r="AU130" s="40" t="s">
        <v>381</v>
      </c>
      <c r="AV130" s="44"/>
      <c r="AW130" s="28"/>
      <c r="AX130" s="34"/>
      <c r="AY130" s="35"/>
      <c r="AZ130" s="44"/>
      <c r="BA130" s="28"/>
      <c r="BB130" s="34"/>
      <c r="BC130" s="35"/>
      <c r="BD130" s="44"/>
      <c r="BE130" s="28"/>
      <c r="BF130" s="34"/>
      <c r="BG130" s="35"/>
      <c r="BH130" s="28"/>
      <c r="BI130" s="24"/>
      <c r="BJ130" s="24"/>
      <c r="BK130" s="24"/>
      <c r="BL130" s="24"/>
      <c r="BM130" s="24"/>
      <c r="BN130" s="24"/>
      <c r="BO130" s="24"/>
      <c r="BP130" s="24"/>
      <c r="BQ130" s="24"/>
    </row>
    <row r="131" spans="1:69" ht="12.75">
      <c r="A131" s="47" t="s">
        <v>436</v>
      </c>
      <c r="B131" s="33" t="s">
        <v>354</v>
      </c>
      <c r="C131" s="51" t="s">
        <v>353</v>
      </c>
      <c r="D131" s="27" t="s">
        <v>131</v>
      </c>
      <c r="E131" s="36">
        <f>F131*(I131+M131+Q131+U131+Y131+AC131+AG131+AK131+AO131+AS131+AW131+BA131+BE131)</f>
        <v>0</v>
      </c>
      <c r="F131" s="34">
        <f>IF(D131="MDR",1.3,0)+IF(D131="D12",1.23,0)+IF(D131="D14",1.17,0)+IF(D131="D16",1.12,0)+IF(D131="D19",1.07,0)+IF(D131="D20",1.04,0)+IF(D131="D35",1.1,0)+IF(D131="D50",1.17,0)+IF(D131="M12",1.18,0)+IF(D131="M14",1.12,0)+IF(D131="M16",1.07,0)+IF(D131="M19",1.03,0)+IF(D131="M20",1,0)+IF(D131="M40",1.05,0)+IF(D131="M50",1.1,0)+IF(D131="D60",1.25,0)+IF(D131="M70",1.21,0)</f>
        <v>1.04</v>
      </c>
      <c r="G131" s="35">
        <f>IF(I131&gt;0,1,0)+IF(M131&gt;0,1,0)+IF(Q131&gt;0,1,0)+IF(U131&gt;0,1,0)+IF(Y131&gt;0,1,0)+IF(AC131&gt;0,1,0)+IF(AG131&gt;0,1,0)+IF(AK131&gt;0,1,0)+IF(AO131&gt;0,1,0)+IF(AS131&gt;0,1,0)+IF(AW131&gt;0,1,0)+IF(BA131&gt;0,1,0)+IF(BE131,1,0)</f>
        <v>0</v>
      </c>
      <c r="H131" s="28" t="e">
        <f>E131/G131</f>
        <v>#DIV/0!</v>
      </c>
      <c r="I131" s="38">
        <v>0</v>
      </c>
      <c r="J131" s="34" t="s">
        <v>381</v>
      </c>
      <c r="K131" s="40" t="s">
        <v>381</v>
      </c>
      <c r="L131" s="28"/>
      <c r="M131" s="38">
        <v>0</v>
      </c>
      <c r="N131" s="34" t="s">
        <v>381</v>
      </c>
      <c r="O131" s="40" t="s">
        <v>381</v>
      </c>
      <c r="P131" s="28"/>
      <c r="Q131" s="38">
        <v>0</v>
      </c>
      <c r="R131" s="34" t="s">
        <v>381</v>
      </c>
      <c r="S131" s="40" t="s">
        <v>381</v>
      </c>
      <c r="T131" s="44"/>
      <c r="U131" s="38">
        <v>0</v>
      </c>
      <c r="V131" s="34" t="s">
        <v>381</v>
      </c>
      <c r="W131" s="40" t="s">
        <v>381</v>
      </c>
      <c r="X131" s="44"/>
      <c r="Y131" s="38">
        <v>0</v>
      </c>
      <c r="Z131" s="34" t="s">
        <v>381</v>
      </c>
      <c r="AA131" s="40" t="s">
        <v>381</v>
      </c>
      <c r="AB131" s="44"/>
      <c r="AC131" s="38">
        <v>0</v>
      </c>
      <c r="AD131" s="34" t="s">
        <v>381</v>
      </c>
      <c r="AE131" s="40" t="s">
        <v>381</v>
      </c>
      <c r="AF131" s="44"/>
      <c r="AG131" s="38">
        <v>0</v>
      </c>
      <c r="AH131" s="34" t="s">
        <v>381</v>
      </c>
      <c r="AI131" s="40" t="s">
        <v>381</v>
      </c>
      <c r="AJ131" s="44"/>
      <c r="AK131" s="38">
        <v>0</v>
      </c>
      <c r="AL131" s="34" t="s">
        <v>381</v>
      </c>
      <c r="AM131" s="40" t="s">
        <v>381</v>
      </c>
      <c r="AN131" s="44"/>
      <c r="AO131" s="38">
        <v>0</v>
      </c>
      <c r="AP131" s="34" t="s">
        <v>381</v>
      </c>
      <c r="AQ131" s="40" t="s">
        <v>381</v>
      </c>
      <c r="AR131" s="44"/>
      <c r="AS131" s="38">
        <v>0</v>
      </c>
      <c r="AT131" s="34" t="s">
        <v>381</v>
      </c>
      <c r="AU131" s="40" t="s">
        <v>381</v>
      </c>
      <c r="AV131" s="44"/>
      <c r="AW131" s="28"/>
      <c r="AX131" s="34"/>
      <c r="AY131" s="35"/>
      <c r="AZ131" s="44"/>
      <c r="BA131" s="28"/>
      <c r="BB131" s="34"/>
      <c r="BC131" s="35"/>
      <c r="BD131" s="44"/>
      <c r="BE131" s="28"/>
      <c r="BF131" s="34"/>
      <c r="BG131" s="35"/>
      <c r="BH131" s="28"/>
      <c r="BI131" s="24"/>
      <c r="BJ131" s="24"/>
      <c r="BK131" s="24"/>
      <c r="BL131" s="24"/>
      <c r="BM131" s="24"/>
      <c r="BN131" s="24"/>
      <c r="BO131" s="24"/>
      <c r="BP131" s="24"/>
      <c r="BQ131" s="24"/>
    </row>
    <row r="132" spans="1:69" ht="12.75">
      <c r="A132" s="47" t="s">
        <v>437</v>
      </c>
      <c r="B132" s="33" t="s">
        <v>125</v>
      </c>
      <c r="C132" s="27" t="s">
        <v>126</v>
      </c>
      <c r="D132" s="27" t="s">
        <v>131</v>
      </c>
      <c r="E132" s="36">
        <f>F132*(I132+M132+Q132+U132+Y132+AC132+AG132+AK132+AO132+AS132+AW132+BA132+BE132)</f>
        <v>0</v>
      </c>
      <c r="F132" s="34">
        <f>IF(D132="MDR",1.3,0)+IF(D132="D12",1.23,0)+IF(D132="D14",1.17,0)+IF(D132="D16",1.12,0)+IF(D132="D19",1.07,0)+IF(D132="D20",1.04,0)+IF(D132="D35",1.1,0)+IF(D132="D50",1.17,0)+IF(D132="M12",1.18,0)+IF(D132="M14",1.12,0)+IF(D132="M16",1.07,0)+IF(D132="M19",1.03,0)+IF(D132="M20",1,0)+IF(D132="M40",1.05,0)+IF(D132="M50",1.1,0)+IF(D132="D60",1.25,0)+IF(D132="M70",1.21,0)</f>
        <v>1.04</v>
      </c>
      <c r="G132" s="35">
        <f>IF(I132&gt;0,1,0)+IF(M132&gt;0,1,0)+IF(Q132&gt;0,1,0)+IF(U132&gt;0,1,0)+IF(Y132&gt;0,1,0)+IF(AC132&gt;0,1,0)+IF(AG132&gt;0,1,0)+IF(AK132&gt;0,1,0)+IF(AO132&gt;0,1,0)+IF(AS132&gt;0,1,0)+IF(AW132&gt;0,1,0)+IF(BA132&gt;0,1,0)+IF(BE132,1,0)</f>
        <v>0</v>
      </c>
      <c r="H132" s="28" t="e">
        <f>E132/G132</f>
        <v>#DIV/0!</v>
      </c>
      <c r="I132" s="38">
        <v>0</v>
      </c>
      <c r="J132" s="34" t="s">
        <v>381</v>
      </c>
      <c r="K132" s="40" t="s">
        <v>381</v>
      </c>
      <c r="L132" s="28"/>
      <c r="M132" s="38">
        <v>0</v>
      </c>
      <c r="N132" s="34" t="s">
        <v>381</v>
      </c>
      <c r="O132" s="40" t="s">
        <v>381</v>
      </c>
      <c r="P132" s="28"/>
      <c r="Q132" s="38">
        <v>0</v>
      </c>
      <c r="R132" s="34" t="s">
        <v>381</v>
      </c>
      <c r="S132" s="40" t="s">
        <v>381</v>
      </c>
      <c r="T132" s="44"/>
      <c r="U132" s="38">
        <v>0</v>
      </c>
      <c r="V132" s="34" t="s">
        <v>381</v>
      </c>
      <c r="W132" s="40" t="s">
        <v>381</v>
      </c>
      <c r="X132" s="44"/>
      <c r="Y132" s="38">
        <v>0</v>
      </c>
      <c r="Z132" s="34" t="s">
        <v>381</v>
      </c>
      <c r="AA132" s="40" t="s">
        <v>381</v>
      </c>
      <c r="AB132" s="44"/>
      <c r="AC132" s="38">
        <v>0</v>
      </c>
      <c r="AD132" s="34" t="s">
        <v>381</v>
      </c>
      <c r="AE132" s="40" t="s">
        <v>381</v>
      </c>
      <c r="AF132" s="44"/>
      <c r="AG132" s="38">
        <v>0</v>
      </c>
      <c r="AH132" s="34" t="s">
        <v>381</v>
      </c>
      <c r="AI132" s="40" t="s">
        <v>381</v>
      </c>
      <c r="AJ132" s="44"/>
      <c r="AK132" s="38">
        <v>0</v>
      </c>
      <c r="AL132" s="34" t="s">
        <v>381</v>
      </c>
      <c r="AM132" s="40" t="s">
        <v>381</v>
      </c>
      <c r="AN132" s="44"/>
      <c r="AO132" s="38">
        <v>0</v>
      </c>
      <c r="AP132" s="34" t="s">
        <v>381</v>
      </c>
      <c r="AQ132" s="40" t="s">
        <v>381</v>
      </c>
      <c r="AR132" s="44"/>
      <c r="AS132" s="38">
        <v>0</v>
      </c>
      <c r="AT132" s="34" t="s">
        <v>381</v>
      </c>
      <c r="AU132" s="40" t="s">
        <v>381</v>
      </c>
      <c r="AV132" s="44"/>
      <c r="AW132" s="28"/>
      <c r="AX132" s="34"/>
      <c r="AY132" s="35"/>
      <c r="AZ132" s="44"/>
      <c r="BA132" s="28"/>
      <c r="BB132" s="34"/>
      <c r="BC132" s="35"/>
      <c r="BD132" s="44"/>
      <c r="BE132" s="28"/>
      <c r="BF132" s="34"/>
      <c r="BG132" s="35"/>
      <c r="BH132" s="28"/>
      <c r="BI132" s="24"/>
      <c r="BJ132" s="24"/>
      <c r="BK132" s="24"/>
      <c r="BL132" s="24"/>
      <c r="BM132" s="24"/>
      <c r="BN132" s="24"/>
      <c r="BO132" s="24"/>
      <c r="BP132" s="24"/>
      <c r="BQ132" s="24"/>
    </row>
    <row r="133" spans="1:69" ht="12.75">
      <c r="A133" s="47" t="s">
        <v>438</v>
      </c>
      <c r="B133" s="33" t="s">
        <v>208</v>
      </c>
      <c r="C133" s="27" t="s">
        <v>210</v>
      </c>
      <c r="D133" s="27" t="s">
        <v>63</v>
      </c>
      <c r="E133" s="36">
        <f>F133*(I133+M133+Q133+U133+Y133+AC133+AG133+AK133+AO133+AS133+AW133+BA133+BE133)</f>
        <v>0</v>
      </c>
      <c r="F133" s="34">
        <f>IF(D133="MDR",1.3,0)+IF(D133="D12",1.23,0)+IF(D133="D14",1.17,0)+IF(D133="D16",1.12,0)+IF(D133="D19",1.07,0)+IF(D133="D20",1.04,0)+IF(D133="D35",1.1,0)+IF(D133="D50",1.17,0)+IF(D133="M12",1.18,0)+IF(D133="M14",1.12,0)+IF(D133="M16",1.07,0)+IF(D133="M19",1.03,0)+IF(D133="M20",1,0)+IF(D133="M40",1.05,0)+IF(D133="M50",1.1,0)+IF(D133="D60",1.25,0)+IF(D133="M70",1.21,0)</f>
        <v>1.1</v>
      </c>
      <c r="G133" s="35">
        <f>IF(I133&gt;0,1,0)+IF(M133&gt;0,1,0)+IF(Q133&gt;0,1,0)+IF(U133&gt;0,1,0)+IF(Y133&gt;0,1,0)+IF(AC133&gt;0,1,0)+IF(AG133&gt;0,1,0)+IF(AK133&gt;0,1,0)+IF(AO133&gt;0,1,0)+IF(AS133&gt;0,1,0)+IF(AW133&gt;0,1,0)+IF(BA133&gt;0,1,0)+IF(BE133,1,0)</f>
        <v>0</v>
      </c>
      <c r="H133" s="28" t="e">
        <f>E133/G133</f>
        <v>#DIV/0!</v>
      </c>
      <c r="I133" s="38">
        <v>0</v>
      </c>
      <c r="J133" s="34" t="s">
        <v>381</v>
      </c>
      <c r="K133" s="40" t="s">
        <v>381</v>
      </c>
      <c r="L133" s="28"/>
      <c r="M133" s="38">
        <v>0</v>
      </c>
      <c r="N133" s="34" t="s">
        <v>381</v>
      </c>
      <c r="O133" s="40" t="s">
        <v>381</v>
      </c>
      <c r="P133" s="35"/>
      <c r="Q133" s="38">
        <v>0</v>
      </c>
      <c r="R133" s="34" t="s">
        <v>381</v>
      </c>
      <c r="S133" s="40" t="s">
        <v>381</v>
      </c>
      <c r="T133" s="44"/>
      <c r="U133" s="38">
        <v>0</v>
      </c>
      <c r="V133" s="34" t="s">
        <v>381</v>
      </c>
      <c r="W133" s="40" t="s">
        <v>381</v>
      </c>
      <c r="X133" s="44"/>
      <c r="Y133" s="38">
        <v>0</v>
      </c>
      <c r="Z133" s="34" t="s">
        <v>381</v>
      </c>
      <c r="AA133" s="40" t="s">
        <v>381</v>
      </c>
      <c r="AB133" s="44"/>
      <c r="AC133" s="38">
        <v>0</v>
      </c>
      <c r="AD133" s="34" t="s">
        <v>381</v>
      </c>
      <c r="AE133" s="40" t="s">
        <v>381</v>
      </c>
      <c r="AF133" s="44"/>
      <c r="AG133" s="38">
        <v>0</v>
      </c>
      <c r="AH133" s="34" t="s">
        <v>381</v>
      </c>
      <c r="AI133" s="40" t="s">
        <v>381</v>
      </c>
      <c r="AJ133" s="44"/>
      <c r="AK133" s="38">
        <v>0</v>
      </c>
      <c r="AL133" s="34" t="s">
        <v>381</v>
      </c>
      <c r="AM133" s="40" t="s">
        <v>381</v>
      </c>
      <c r="AN133" s="44"/>
      <c r="AO133" s="38">
        <v>0</v>
      </c>
      <c r="AP133" s="34" t="s">
        <v>381</v>
      </c>
      <c r="AQ133" s="40" t="s">
        <v>381</v>
      </c>
      <c r="AR133" s="44"/>
      <c r="AS133" s="38">
        <v>0</v>
      </c>
      <c r="AT133" s="34" t="s">
        <v>381</v>
      </c>
      <c r="AU133" s="40" t="s">
        <v>381</v>
      </c>
      <c r="AV133" s="44"/>
      <c r="AW133" s="28"/>
      <c r="AX133" s="34"/>
      <c r="AY133" s="35"/>
      <c r="AZ133" s="44"/>
      <c r="BA133" s="28"/>
      <c r="BB133" s="34"/>
      <c r="BC133" s="35"/>
      <c r="BD133" s="44"/>
      <c r="BE133" s="28"/>
      <c r="BF133" s="34"/>
      <c r="BG133" s="35"/>
      <c r="BH133" s="33"/>
      <c r="BI133" s="24"/>
      <c r="BJ133" s="24"/>
      <c r="BK133" s="24"/>
      <c r="BL133" s="24"/>
      <c r="BM133" s="24"/>
      <c r="BN133" s="24"/>
      <c r="BO133" s="24"/>
      <c r="BP133" s="24"/>
      <c r="BQ133" s="24"/>
    </row>
    <row r="134" spans="1:60" s="174" customFormat="1" ht="12.75">
      <c r="A134" s="47" t="s">
        <v>439</v>
      </c>
      <c r="B134" s="33" t="s">
        <v>228</v>
      </c>
      <c r="C134" s="27" t="s">
        <v>229</v>
      </c>
      <c r="D134" s="27" t="s">
        <v>63</v>
      </c>
      <c r="E134" s="36">
        <f>F134*(I134+M134+Q134+U134+Y134+AC134+AG134+AK134+AO134+AS134+AW134+BA134+BE134)</f>
        <v>0</v>
      </c>
      <c r="F134" s="34">
        <f>IF(D134="MDR",1.3,0)+IF(D134="D12",1.23,0)+IF(D134="D14",1.17,0)+IF(D134="D16",1.12,0)+IF(D134="D19",1.07,0)+IF(D134="D20",1.04,0)+IF(D134="D35",1.1,0)+IF(D134="D50",1.17,0)+IF(D134="M12",1.18,0)+IF(D134="M14",1.12,0)+IF(D134="M16",1.07,0)+IF(D134="M19",1.03,0)+IF(D134="M20",1,0)+IF(D134="M40",1.05,0)+IF(D134="M50",1.1,0)+IF(D134="D60",1.25,0)+IF(D134="M70",1.21,0)</f>
        <v>1.1</v>
      </c>
      <c r="G134" s="35">
        <f>IF(I134&gt;0,1,0)+IF(M134&gt;0,1,0)+IF(Q134&gt;0,1,0)+IF(U134&gt;0,1,0)+IF(Y134&gt;0,1,0)+IF(AC134&gt;0,1,0)+IF(AG134&gt;0,1,0)+IF(AK134&gt;0,1,0)+IF(AO134&gt;0,1,0)+IF(AS134&gt;0,1,0)+IF(AW134&gt;0,1,0)+IF(BA134&gt;0,1,0)+IF(BE134,1,0)</f>
        <v>0</v>
      </c>
      <c r="H134" s="28" t="e">
        <f>E134/G134</f>
        <v>#DIV/0!</v>
      </c>
      <c r="I134" s="38">
        <v>0</v>
      </c>
      <c r="J134" s="34" t="s">
        <v>381</v>
      </c>
      <c r="K134" s="40" t="s">
        <v>381</v>
      </c>
      <c r="L134" s="35"/>
      <c r="M134" s="38">
        <v>0</v>
      </c>
      <c r="N134" s="34" t="s">
        <v>381</v>
      </c>
      <c r="O134" s="40" t="s">
        <v>381</v>
      </c>
      <c r="P134" s="28"/>
      <c r="Q134" s="38">
        <v>0</v>
      </c>
      <c r="R134" s="34" t="s">
        <v>381</v>
      </c>
      <c r="S134" s="40" t="s">
        <v>381</v>
      </c>
      <c r="T134" s="44"/>
      <c r="U134" s="38">
        <v>0</v>
      </c>
      <c r="V134" s="34" t="s">
        <v>381</v>
      </c>
      <c r="W134" s="40" t="s">
        <v>381</v>
      </c>
      <c r="X134" s="44"/>
      <c r="Y134" s="38">
        <v>0</v>
      </c>
      <c r="Z134" s="34" t="s">
        <v>381</v>
      </c>
      <c r="AA134" s="40" t="s">
        <v>381</v>
      </c>
      <c r="AB134" s="44"/>
      <c r="AC134" s="38">
        <v>0</v>
      </c>
      <c r="AD134" s="34" t="s">
        <v>381</v>
      </c>
      <c r="AE134" s="40" t="s">
        <v>381</v>
      </c>
      <c r="AF134" s="44"/>
      <c r="AG134" s="38">
        <v>0</v>
      </c>
      <c r="AH134" s="34" t="s">
        <v>381</v>
      </c>
      <c r="AI134" s="40" t="s">
        <v>381</v>
      </c>
      <c r="AJ134" s="44"/>
      <c r="AK134" s="38">
        <v>0</v>
      </c>
      <c r="AL134" s="34" t="s">
        <v>381</v>
      </c>
      <c r="AM134" s="40" t="s">
        <v>381</v>
      </c>
      <c r="AN134" s="44"/>
      <c r="AO134" s="38">
        <v>0</v>
      </c>
      <c r="AP134" s="34" t="s">
        <v>381</v>
      </c>
      <c r="AQ134" s="40" t="s">
        <v>381</v>
      </c>
      <c r="AR134" s="44"/>
      <c r="AS134" s="38">
        <v>0</v>
      </c>
      <c r="AT134" s="34" t="s">
        <v>381</v>
      </c>
      <c r="AU134" s="40" t="s">
        <v>381</v>
      </c>
      <c r="AV134" s="172"/>
      <c r="AW134" s="168"/>
      <c r="AX134" s="166"/>
      <c r="AY134" s="167"/>
      <c r="AZ134" s="172"/>
      <c r="BA134" s="168"/>
      <c r="BB134" s="166"/>
      <c r="BC134" s="167"/>
      <c r="BD134" s="172"/>
      <c r="BE134" s="168"/>
      <c r="BF134" s="166"/>
      <c r="BG134" s="167"/>
      <c r="BH134" s="168"/>
    </row>
    <row r="135" spans="1:60" s="172" customFormat="1" ht="12.75">
      <c r="A135" s="47" t="s">
        <v>442</v>
      </c>
      <c r="B135" s="33" t="s">
        <v>207</v>
      </c>
      <c r="C135" s="27" t="s">
        <v>209</v>
      </c>
      <c r="D135" s="27" t="s">
        <v>63</v>
      </c>
      <c r="E135" s="36">
        <f>F135*(I135+M135+Q135+U135+Y135+AC135+AG135+AK135+AO135+AS135+AW135+BA135+BE135)</f>
        <v>0</v>
      </c>
      <c r="F135" s="34">
        <f>IF(D135="MDR",1.3,0)+IF(D135="D12",1.23,0)+IF(D135="D14",1.17,0)+IF(D135="D16",1.12,0)+IF(D135="D19",1.07,0)+IF(D135="D20",1.04,0)+IF(D135="D35",1.1,0)+IF(D135="D50",1.17,0)+IF(D135="M12",1.18,0)+IF(D135="M14",1.12,0)+IF(D135="M16",1.07,0)+IF(D135="M19",1.03,0)+IF(D135="M20",1,0)+IF(D135="M40",1.05,0)+IF(D135="M50",1.1,0)+IF(D135="D60",1.25,0)+IF(D135="M70",1.21,0)</f>
        <v>1.1</v>
      </c>
      <c r="G135" s="35">
        <f>IF(I135&gt;0,1,0)+IF(M135&gt;0,1,0)+IF(Q135&gt;0,1,0)+IF(U135&gt;0,1,0)+IF(Y135&gt;0,1,0)+IF(AC135&gt;0,1,0)+IF(AG135&gt;0,1,0)+IF(AK135&gt;0,1,0)+IF(AO135&gt;0,1,0)+IF(AS135&gt;0,1,0)+IF(AW135&gt;0,1,0)+IF(BA135&gt;0,1,0)+IF(BE135,1,0)</f>
        <v>0</v>
      </c>
      <c r="H135" s="28" t="e">
        <f>E135/G135</f>
        <v>#DIV/0!</v>
      </c>
      <c r="I135" s="38">
        <v>0</v>
      </c>
      <c r="J135" s="34" t="s">
        <v>381</v>
      </c>
      <c r="K135" s="40" t="s">
        <v>381</v>
      </c>
      <c r="L135" s="28"/>
      <c r="M135" s="38">
        <v>0</v>
      </c>
      <c r="N135" s="34" t="s">
        <v>381</v>
      </c>
      <c r="O135" s="40" t="s">
        <v>381</v>
      </c>
      <c r="P135" s="35"/>
      <c r="Q135" s="38">
        <v>0</v>
      </c>
      <c r="R135" s="34" t="s">
        <v>381</v>
      </c>
      <c r="S135" s="40" t="s">
        <v>381</v>
      </c>
      <c r="T135" s="44"/>
      <c r="U135" s="38">
        <v>0</v>
      </c>
      <c r="V135" s="34" t="s">
        <v>381</v>
      </c>
      <c r="W135" s="40" t="s">
        <v>381</v>
      </c>
      <c r="X135" s="44"/>
      <c r="Y135" s="38">
        <v>0</v>
      </c>
      <c r="Z135" s="34" t="s">
        <v>381</v>
      </c>
      <c r="AA135" s="40" t="s">
        <v>381</v>
      </c>
      <c r="AB135" s="44"/>
      <c r="AC135" s="38">
        <v>0</v>
      </c>
      <c r="AD135" s="34" t="s">
        <v>381</v>
      </c>
      <c r="AE135" s="40" t="s">
        <v>381</v>
      </c>
      <c r="AF135" s="44"/>
      <c r="AG135" s="38">
        <v>0</v>
      </c>
      <c r="AH135" s="34" t="s">
        <v>381</v>
      </c>
      <c r="AI135" s="40" t="s">
        <v>381</v>
      </c>
      <c r="AJ135" s="44"/>
      <c r="AK135" s="38">
        <v>0</v>
      </c>
      <c r="AL135" s="34" t="s">
        <v>381</v>
      </c>
      <c r="AM135" s="40" t="s">
        <v>381</v>
      </c>
      <c r="AN135" s="44"/>
      <c r="AO135" s="38">
        <v>0</v>
      </c>
      <c r="AP135" s="34" t="s">
        <v>381</v>
      </c>
      <c r="AQ135" s="40" t="s">
        <v>381</v>
      </c>
      <c r="AR135" s="44"/>
      <c r="AS135" s="38">
        <v>0</v>
      </c>
      <c r="AT135" s="34" t="s">
        <v>381</v>
      </c>
      <c r="AU135" s="40" t="s">
        <v>381</v>
      </c>
      <c r="AW135" s="168"/>
      <c r="AX135" s="166"/>
      <c r="AY135" s="167"/>
      <c r="BA135" s="168"/>
      <c r="BB135" s="166"/>
      <c r="BC135" s="167"/>
      <c r="BE135" s="168"/>
      <c r="BF135" s="166"/>
      <c r="BG135" s="167"/>
      <c r="BH135" s="168"/>
    </row>
    <row r="136" spans="1:60" s="172" customFormat="1" ht="12.75">
      <c r="A136" s="47" t="s">
        <v>444</v>
      </c>
      <c r="B136" s="33" t="s">
        <v>230</v>
      </c>
      <c r="C136" s="27" t="s">
        <v>231</v>
      </c>
      <c r="D136" s="27" t="s">
        <v>64</v>
      </c>
      <c r="E136" s="36">
        <f>F136*(I136+M136+Q136+U136+Y136+AC136+AG136+AK136+AO136+AS136+AW136+BA136+BE136)</f>
        <v>0</v>
      </c>
      <c r="F136" s="34">
        <f>IF(D136="MDR",1.3,0)+IF(D136="D12",1.23,0)+IF(D136="D14",1.17,0)+IF(D136="D16",1.12,0)+IF(D136="D19",1.07,0)+IF(D136="D20",1.04,0)+IF(D136="D35",1.1,0)+IF(D136="D50",1.17,0)+IF(D136="M12",1.18,0)+IF(D136="M14",1.12,0)+IF(D136="M16",1.07,0)+IF(D136="M19",1.03,0)+IF(D136="M20",1,0)+IF(D136="M40",1.05,0)+IF(D136="M50",1.1,0)+IF(D136="D60",1.25,0)+IF(D136="M70",1.21,0)</f>
        <v>1.17</v>
      </c>
      <c r="G136" s="35">
        <f>IF(I136&gt;0,1,0)+IF(M136&gt;0,1,0)+IF(Q136&gt;0,1,0)+IF(U136&gt;0,1,0)+IF(Y136&gt;0,1,0)+IF(AC136&gt;0,1,0)+IF(AG136&gt;0,1,0)+IF(AK136&gt;0,1,0)+IF(AO136&gt;0,1,0)+IF(AS136&gt;0,1,0)+IF(AW136&gt;0,1,0)+IF(BA136&gt;0,1,0)+IF(BE136,1,0)</f>
        <v>0</v>
      </c>
      <c r="H136" s="28" t="e">
        <f>E136/G136</f>
        <v>#DIV/0!</v>
      </c>
      <c r="I136" s="38">
        <v>0</v>
      </c>
      <c r="J136" s="34" t="s">
        <v>381</v>
      </c>
      <c r="K136" s="40" t="s">
        <v>381</v>
      </c>
      <c r="L136" s="28"/>
      <c r="M136" s="38">
        <v>0</v>
      </c>
      <c r="N136" s="34" t="s">
        <v>381</v>
      </c>
      <c r="O136" s="40" t="s">
        <v>381</v>
      </c>
      <c r="P136" s="35"/>
      <c r="Q136" s="38">
        <v>0</v>
      </c>
      <c r="R136" s="34" t="s">
        <v>381</v>
      </c>
      <c r="S136" s="40" t="s">
        <v>381</v>
      </c>
      <c r="T136" s="44"/>
      <c r="U136" s="38">
        <v>0</v>
      </c>
      <c r="V136" s="34" t="s">
        <v>381</v>
      </c>
      <c r="W136" s="40" t="s">
        <v>381</v>
      </c>
      <c r="X136" s="44"/>
      <c r="Y136" s="38">
        <v>0</v>
      </c>
      <c r="Z136" s="34" t="s">
        <v>381</v>
      </c>
      <c r="AA136" s="40" t="s">
        <v>381</v>
      </c>
      <c r="AB136" s="44"/>
      <c r="AC136" s="38">
        <v>0</v>
      </c>
      <c r="AD136" s="34" t="s">
        <v>381</v>
      </c>
      <c r="AE136" s="40" t="s">
        <v>381</v>
      </c>
      <c r="AF136" s="44"/>
      <c r="AG136" s="38">
        <v>0</v>
      </c>
      <c r="AH136" s="34" t="s">
        <v>381</v>
      </c>
      <c r="AI136" s="40" t="s">
        <v>381</v>
      </c>
      <c r="AJ136" s="44"/>
      <c r="AK136" s="38">
        <v>0</v>
      </c>
      <c r="AL136" s="34" t="s">
        <v>381</v>
      </c>
      <c r="AM136" s="40" t="s">
        <v>381</v>
      </c>
      <c r="AN136" s="44"/>
      <c r="AO136" s="38">
        <v>0</v>
      </c>
      <c r="AP136" s="34" t="s">
        <v>381</v>
      </c>
      <c r="AQ136" s="40" t="s">
        <v>381</v>
      </c>
      <c r="AR136" s="44"/>
      <c r="AS136" s="38">
        <v>0</v>
      </c>
      <c r="AT136" s="34" t="s">
        <v>381</v>
      </c>
      <c r="AU136" s="40" t="s">
        <v>381</v>
      </c>
      <c r="AW136" s="168"/>
      <c r="AX136" s="166"/>
      <c r="AY136" s="167"/>
      <c r="BA136" s="168"/>
      <c r="BB136" s="166"/>
      <c r="BC136" s="167"/>
      <c r="BE136" s="168"/>
      <c r="BF136" s="166"/>
      <c r="BG136" s="167"/>
      <c r="BH136" s="168"/>
    </row>
    <row r="137" spans="1:60" s="172" customFormat="1" ht="12.75">
      <c r="A137" s="47" t="s">
        <v>445</v>
      </c>
      <c r="B137" s="33" t="s">
        <v>216</v>
      </c>
      <c r="C137" s="27" t="s">
        <v>217</v>
      </c>
      <c r="D137" s="27" t="s">
        <v>7</v>
      </c>
      <c r="E137" s="36">
        <f>F137*(I137+M137+Q137+U137+Y137+AC137+AG137+AK137+AO137+AS137+AW137+BA137+BE137)</f>
        <v>0</v>
      </c>
      <c r="F137" s="34">
        <f>IF(D137="MDR",1.3,0)+IF(D137="D12",1.23,0)+IF(D137="D14",1.17,0)+IF(D137="D16",1.12,0)+IF(D137="D19",1.07,0)+IF(D137="D20",1.04,0)+IF(D137="D35",1.1,0)+IF(D137="D50",1.17,0)+IF(D137="M12",1.18,0)+IF(D137="M14",1.12,0)+IF(D137="M16",1.07,0)+IF(D137="M19",1.03,0)+IF(D137="M20",1,0)+IF(D137="M40",1.05,0)+IF(D137="M50",1.1,0)+IF(D137="D60",1.25,0)+IF(D137="M70",1.21,0)</f>
        <v>1.18</v>
      </c>
      <c r="G137" s="35">
        <f>IF(I137&gt;0,1,0)+IF(M137&gt;0,1,0)+IF(Q137&gt;0,1,0)+IF(U137&gt;0,1,0)+IF(Y137&gt;0,1,0)+IF(AC137&gt;0,1,0)+IF(AG137&gt;0,1,0)+IF(AK137&gt;0,1,0)+IF(AO137&gt;0,1,0)+IF(AS137&gt;0,1,0)+IF(AW137&gt;0,1,0)+IF(BA137&gt;0,1,0)+IF(BE137,1,0)</f>
        <v>0</v>
      </c>
      <c r="H137" s="28" t="e">
        <f>E137/G137</f>
        <v>#DIV/0!</v>
      </c>
      <c r="I137" s="38">
        <v>0</v>
      </c>
      <c r="J137" s="34" t="s">
        <v>381</v>
      </c>
      <c r="K137" s="40" t="s">
        <v>381</v>
      </c>
      <c r="L137" s="28"/>
      <c r="M137" s="38">
        <v>0</v>
      </c>
      <c r="N137" s="34" t="s">
        <v>381</v>
      </c>
      <c r="O137" s="40" t="s">
        <v>381</v>
      </c>
      <c r="P137" s="28"/>
      <c r="Q137" s="38">
        <v>0</v>
      </c>
      <c r="R137" s="34" t="s">
        <v>381</v>
      </c>
      <c r="S137" s="40" t="s">
        <v>381</v>
      </c>
      <c r="T137" s="44"/>
      <c r="U137" s="38">
        <v>0</v>
      </c>
      <c r="V137" s="34" t="s">
        <v>381</v>
      </c>
      <c r="W137" s="40" t="s">
        <v>381</v>
      </c>
      <c r="X137" s="44"/>
      <c r="Y137" s="38">
        <v>0</v>
      </c>
      <c r="Z137" s="34" t="s">
        <v>381</v>
      </c>
      <c r="AA137" s="40" t="s">
        <v>381</v>
      </c>
      <c r="AB137" s="44"/>
      <c r="AC137" s="38">
        <v>0</v>
      </c>
      <c r="AD137" s="34" t="s">
        <v>381</v>
      </c>
      <c r="AE137" s="40" t="s">
        <v>381</v>
      </c>
      <c r="AF137" s="44"/>
      <c r="AG137" s="38">
        <v>0</v>
      </c>
      <c r="AH137" s="34" t="s">
        <v>381</v>
      </c>
      <c r="AI137" s="40" t="s">
        <v>381</v>
      </c>
      <c r="AJ137" s="44"/>
      <c r="AK137" s="38">
        <v>0</v>
      </c>
      <c r="AL137" s="34" t="s">
        <v>381</v>
      </c>
      <c r="AM137" s="40" t="s">
        <v>381</v>
      </c>
      <c r="AN137" s="44"/>
      <c r="AO137" s="38">
        <v>0</v>
      </c>
      <c r="AP137" s="34" t="s">
        <v>381</v>
      </c>
      <c r="AQ137" s="40" t="s">
        <v>381</v>
      </c>
      <c r="AR137" s="44"/>
      <c r="AS137" s="38">
        <v>0</v>
      </c>
      <c r="AT137" s="34" t="s">
        <v>381</v>
      </c>
      <c r="AU137" s="40" t="s">
        <v>381</v>
      </c>
      <c r="AW137" s="168"/>
      <c r="AX137" s="166"/>
      <c r="AY137" s="167"/>
      <c r="BA137" s="168"/>
      <c r="BB137" s="166"/>
      <c r="BC137" s="167"/>
      <c r="BD137" s="173"/>
      <c r="BE137" s="168"/>
      <c r="BF137" s="166"/>
      <c r="BG137" s="167"/>
      <c r="BH137" s="168"/>
    </row>
    <row r="138" spans="1:60" s="172" customFormat="1" ht="12.75">
      <c r="A138" s="47" t="s">
        <v>449</v>
      </c>
      <c r="B138" s="33" t="s">
        <v>245</v>
      </c>
      <c r="C138" s="27" t="s">
        <v>246</v>
      </c>
      <c r="D138" s="27" t="s">
        <v>7</v>
      </c>
      <c r="E138" s="36">
        <f>F138*(I138+M138+Q138+U138+Y138+AC138+AG138+AK138+AO138+AS138+AW138+BA138+BE138)</f>
        <v>0</v>
      </c>
      <c r="F138" s="34">
        <f>IF(D138="MDR",1.3,0)+IF(D138="D12",1.23,0)+IF(D138="D14",1.17,0)+IF(D138="D16",1.12,0)+IF(D138="D19",1.07,0)+IF(D138="D20",1.04,0)+IF(D138="D35",1.1,0)+IF(D138="D50",1.17,0)+IF(D138="M12",1.18,0)+IF(D138="M14",1.12,0)+IF(D138="M16",1.07,0)+IF(D138="M19",1.03,0)+IF(D138="M20",1,0)+IF(D138="M40",1.05,0)+IF(D138="M50",1.1,0)+IF(D138="D60",1.25,0)+IF(D138="M70",1.21,0)</f>
        <v>1.18</v>
      </c>
      <c r="G138" s="35">
        <f>IF(I138&gt;0,1,0)+IF(M138&gt;0,1,0)+IF(Q138&gt;0,1,0)+IF(U138&gt;0,1,0)+IF(Y138&gt;0,1,0)+IF(AC138&gt;0,1,0)+IF(AG138&gt;0,1,0)+IF(AK138&gt;0,1,0)+IF(AO138&gt;0,1,0)+IF(AS138&gt;0,1,0)+IF(AW138&gt;0,1,0)+IF(BA138&gt;0,1,0)+IF(BE138,1,0)</f>
        <v>0</v>
      </c>
      <c r="H138" s="28" t="e">
        <f>E138/G138</f>
        <v>#DIV/0!</v>
      </c>
      <c r="I138" s="38">
        <v>0</v>
      </c>
      <c r="J138" s="34" t="s">
        <v>381</v>
      </c>
      <c r="K138" s="40" t="s">
        <v>381</v>
      </c>
      <c r="L138" s="28"/>
      <c r="M138" s="38">
        <v>0</v>
      </c>
      <c r="N138" s="34" t="s">
        <v>381</v>
      </c>
      <c r="O138" s="40" t="s">
        <v>381</v>
      </c>
      <c r="P138" s="28"/>
      <c r="Q138" s="38">
        <v>0</v>
      </c>
      <c r="R138" s="34" t="s">
        <v>381</v>
      </c>
      <c r="S138" s="40" t="s">
        <v>381</v>
      </c>
      <c r="T138" s="44"/>
      <c r="U138" s="38">
        <v>0</v>
      </c>
      <c r="V138" s="34" t="s">
        <v>381</v>
      </c>
      <c r="W138" s="40" t="s">
        <v>381</v>
      </c>
      <c r="X138" s="44"/>
      <c r="Y138" s="38">
        <v>0</v>
      </c>
      <c r="Z138" s="34" t="s">
        <v>381</v>
      </c>
      <c r="AA138" s="40" t="s">
        <v>381</v>
      </c>
      <c r="AB138" s="44"/>
      <c r="AC138" s="38">
        <v>0</v>
      </c>
      <c r="AD138" s="34" t="s">
        <v>381</v>
      </c>
      <c r="AE138" s="40" t="s">
        <v>381</v>
      </c>
      <c r="AF138" s="44"/>
      <c r="AG138" s="38">
        <v>0</v>
      </c>
      <c r="AH138" s="34" t="s">
        <v>381</v>
      </c>
      <c r="AI138" s="40" t="s">
        <v>381</v>
      </c>
      <c r="AJ138" s="44"/>
      <c r="AK138" s="38">
        <v>0</v>
      </c>
      <c r="AL138" s="34" t="s">
        <v>381</v>
      </c>
      <c r="AM138" s="40" t="s">
        <v>381</v>
      </c>
      <c r="AN138" s="44"/>
      <c r="AO138" s="38">
        <v>0</v>
      </c>
      <c r="AP138" s="34" t="s">
        <v>381</v>
      </c>
      <c r="AQ138" s="40" t="s">
        <v>381</v>
      </c>
      <c r="AR138" s="44"/>
      <c r="AS138" s="38">
        <v>0</v>
      </c>
      <c r="AT138" s="34" t="s">
        <v>381</v>
      </c>
      <c r="AU138" s="40" t="s">
        <v>381</v>
      </c>
      <c r="AW138" s="168"/>
      <c r="AX138" s="166"/>
      <c r="AY138" s="167"/>
      <c r="BA138" s="168"/>
      <c r="BB138" s="166"/>
      <c r="BC138" s="167"/>
      <c r="BE138" s="168"/>
      <c r="BF138" s="166"/>
      <c r="BG138" s="167"/>
      <c r="BH138" s="168"/>
    </row>
    <row r="139" spans="1:60" s="172" customFormat="1" ht="12.75">
      <c r="A139" s="47" t="s">
        <v>452</v>
      </c>
      <c r="B139" s="33" t="s">
        <v>189</v>
      </c>
      <c r="C139" s="27" t="s">
        <v>191</v>
      </c>
      <c r="D139" s="27" t="s">
        <v>29</v>
      </c>
      <c r="E139" s="36">
        <f>F139*(I139+M139+Q139+U139+Y139+AC139+AG139+AK139+AO139+AS139+AW139+BA139+BE139)</f>
        <v>0</v>
      </c>
      <c r="F139" s="34">
        <f>IF(D139="MDR",1.3,0)+IF(D139="D12",1.23,0)+IF(D139="D14",1.17,0)+IF(D139="D16",1.12,0)+IF(D139="D19",1.07,0)+IF(D139="D20",1.04,0)+IF(D139="D35",1.1,0)+IF(D139="D50",1.17,0)+IF(D139="M12",1.18,0)+IF(D139="M14",1.12,0)+IF(D139="M16",1.07,0)+IF(D139="M19",1.03,0)+IF(D139="M20",1,0)+IF(D139="M40",1.05,0)+IF(D139="M50",1.1,0)+IF(D139="D60",1.25,0)+IF(D139="M70",1.21,0)</f>
        <v>1.12</v>
      </c>
      <c r="G139" s="35">
        <f>IF(I139&gt;0,1,0)+IF(M139&gt;0,1,0)+IF(Q139&gt;0,1,0)+IF(U139&gt;0,1,0)+IF(Y139&gt;0,1,0)+IF(AC139&gt;0,1,0)+IF(AG139&gt;0,1,0)+IF(AK139&gt;0,1,0)+IF(AO139&gt;0,1,0)+IF(AS139&gt;0,1,0)+IF(AW139&gt;0,1,0)+IF(BA139&gt;0,1,0)+IF(BE139,1,0)</f>
        <v>0</v>
      </c>
      <c r="H139" s="28" t="e">
        <f>E139/G139</f>
        <v>#DIV/0!</v>
      </c>
      <c r="I139" s="38">
        <v>0</v>
      </c>
      <c r="J139" s="34" t="s">
        <v>381</v>
      </c>
      <c r="K139" s="40" t="s">
        <v>381</v>
      </c>
      <c r="L139" s="28"/>
      <c r="M139" s="38">
        <v>0</v>
      </c>
      <c r="N139" s="34" t="s">
        <v>381</v>
      </c>
      <c r="O139" s="40" t="s">
        <v>381</v>
      </c>
      <c r="P139" s="28"/>
      <c r="Q139" s="38">
        <v>0</v>
      </c>
      <c r="R139" s="34" t="s">
        <v>381</v>
      </c>
      <c r="S139" s="40" t="s">
        <v>381</v>
      </c>
      <c r="T139" s="44"/>
      <c r="U139" s="38">
        <v>0</v>
      </c>
      <c r="V139" s="34" t="s">
        <v>381</v>
      </c>
      <c r="W139" s="40" t="s">
        <v>381</v>
      </c>
      <c r="X139" s="44"/>
      <c r="Y139" s="38">
        <v>0</v>
      </c>
      <c r="Z139" s="34" t="s">
        <v>381</v>
      </c>
      <c r="AA139" s="40" t="s">
        <v>381</v>
      </c>
      <c r="AB139" s="44"/>
      <c r="AC139" s="38">
        <v>0</v>
      </c>
      <c r="AD139" s="34" t="s">
        <v>381</v>
      </c>
      <c r="AE139" s="40" t="s">
        <v>381</v>
      </c>
      <c r="AF139" s="44"/>
      <c r="AG139" s="38">
        <v>0</v>
      </c>
      <c r="AH139" s="34" t="s">
        <v>381</v>
      </c>
      <c r="AI139" s="40" t="s">
        <v>381</v>
      </c>
      <c r="AJ139" s="44"/>
      <c r="AK139" s="38">
        <v>0</v>
      </c>
      <c r="AL139" s="34" t="s">
        <v>381</v>
      </c>
      <c r="AM139" s="40" t="s">
        <v>381</v>
      </c>
      <c r="AN139" s="44"/>
      <c r="AO139" s="38">
        <v>0</v>
      </c>
      <c r="AP139" s="34" t="s">
        <v>381</v>
      </c>
      <c r="AQ139" s="40" t="s">
        <v>381</v>
      </c>
      <c r="AR139" s="44"/>
      <c r="AS139" s="38">
        <v>0</v>
      </c>
      <c r="AT139" s="34" t="s">
        <v>381</v>
      </c>
      <c r="AU139" s="40" t="s">
        <v>381</v>
      </c>
      <c r="AW139" s="168"/>
      <c r="AX139" s="166"/>
      <c r="AY139" s="167"/>
      <c r="BA139" s="168"/>
      <c r="BB139" s="166"/>
      <c r="BC139" s="167"/>
      <c r="BE139" s="168"/>
      <c r="BF139" s="166"/>
      <c r="BG139" s="167"/>
      <c r="BH139" s="162"/>
    </row>
    <row r="140" spans="1:60" s="172" customFormat="1" ht="12.75">
      <c r="A140" s="47" t="s">
        <v>455</v>
      </c>
      <c r="B140" s="33" t="s">
        <v>376</v>
      </c>
      <c r="C140" s="51" t="s">
        <v>377</v>
      </c>
      <c r="D140" s="27" t="s">
        <v>29</v>
      </c>
      <c r="E140" s="36">
        <f>F140*(I140+M140+Q140+U140+Y140+AC140+AG140+AK140+AO140+AS140+AW140+BA140+BE140)</f>
        <v>0</v>
      </c>
      <c r="F140" s="34">
        <f>IF(D140="MDR",1.3,0)+IF(D140="D12",1.23,0)+IF(D140="D14",1.17,0)+IF(D140="D16",1.12,0)+IF(D140="D19",1.07,0)+IF(D140="D20",1.04,0)+IF(D140="D35",1.1,0)+IF(D140="D50",1.17,0)+IF(D140="M12",1.18,0)+IF(D140="M14",1.12,0)+IF(D140="M16",1.07,0)+IF(D140="M19",1.03,0)+IF(D140="M20",1,0)+IF(D140="M40",1.05,0)+IF(D140="M50",1.1,0)+IF(D140="D60",1.25,0)+IF(D140="M70",1.21,0)</f>
        <v>1.12</v>
      </c>
      <c r="G140" s="35">
        <f>IF(I140&gt;0,1,0)+IF(M140&gt;0,1,0)+IF(Q140&gt;0,1,0)+IF(U140&gt;0,1,0)+IF(Y140&gt;0,1,0)+IF(AC140&gt;0,1,0)+IF(AG140&gt;0,1,0)+IF(AK140&gt;0,1,0)+IF(AO140&gt;0,1,0)+IF(AS140&gt;0,1,0)+IF(AW140&gt;0,1,0)+IF(BA140&gt;0,1,0)+IF(BE140,1,0)</f>
        <v>0</v>
      </c>
      <c r="H140" s="28" t="e">
        <f>E140/G140</f>
        <v>#DIV/0!</v>
      </c>
      <c r="I140" s="38">
        <v>0</v>
      </c>
      <c r="J140" s="34" t="s">
        <v>381</v>
      </c>
      <c r="K140" s="40" t="s">
        <v>381</v>
      </c>
      <c r="L140" s="29"/>
      <c r="M140" s="38">
        <v>0</v>
      </c>
      <c r="N140" s="34" t="s">
        <v>381</v>
      </c>
      <c r="O140" s="40" t="s">
        <v>381</v>
      </c>
      <c r="P140" s="29"/>
      <c r="Q140" s="38">
        <v>0</v>
      </c>
      <c r="R140" s="34" t="s">
        <v>381</v>
      </c>
      <c r="S140" s="40" t="s">
        <v>381</v>
      </c>
      <c r="T140" s="29"/>
      <c r="U140" s="38">
        <v>0</v>
      </c>
      <c r="V140" s="34" t="s">
        <v>381</v>
      </c>
      <c r="W140" s="40" t="s">
        <v>381</v>
      </c>
      <c r="X140" s="31"/>
      <c r="Y140" s="38">
        <v>0</v>
      </c>
      <c r="Z140" s="34" t="s">
        <v>381</v>
      </c>
      <c r="AA140" s="40" t="s">
        <v>381</v>
      </c>
      <c r="AB140" s="31"/>
      <c r="AC140" s="38">
        <v>0</v>
      </c>
      <c r="AD140" s="34" t="s">
        <v>381</v>
      </c>
      <c r="AE140" s="40" t="s">
        <v>381</v>
      </c>
      <c r="AF140" s="44"/>
      <c r="AG140" s="38">
        <v>0</v>
      </c>
      <c r="AH140" s="34" t="s">
        <v>381</v>
      </c>
      <c r="AI140" s="40" t="s">
        <v>381</v>
      </c>
      <c r="AJ140" s="44"/>
      <c r="AK140" s="38">
        <v>0</v>
      </c>
      <c r="AL140" s="34" t="s">
        <v>381</v>
      </c>
      <c r="AM140" s="40" t="s">
        <v>381</v>
      </c>
      <c r="AN140" s="44"/>
      <c r="AO140" s="38">
        <v>0</v>
      </c>
      <c r="AP140" s="34" t="s">
        <v>381</v>
      </c>
      <c r="AQ140" s="40" t="s">
        <v>381</v>
      </c>
      <c r="AR140" s="44"/>
      <c r="AS140" s="38">
        <v>0</v>
      </c>
      <c r="AT140" s="34" t="s">
        <v>381</v>
      </c>
      <c r="AU140" s="40" t="s">
        <v>381</v>
      </c>
      <c r="AW140" s="168"/>
      <c r="AX140" s="166"/>
      <c r="AY140" s="167"/>
      <c r="BA140" s="168"/>
      <c r="BB140" s="166"/>
      <c r="BC140" s="167"/>
      <c r="BE140" s="168"/>
      <c r="BF140" s="166"/>
      <c r="BG140" s="167"/>
      <c r="BH140" s="168"/>
    </row>
    <row r="141" spans="1:60" s="172" customFormat="1" ht="12.75">
      <c r="A141" s="47" t="s">
        <v>456</v>
      </c>
      <c r="B141" s="33" t="s">
        <v>259</v>
      </c>
      <c r="C141" s="51" t="s">
        <v>155</v>
      </c>
      <c r="D141" s="27" t="s">
        <v>29</v>
      </c>
      <c r="E141" s="36">
        <f>F141*(I141+M141+Q141+U141+Y141+AC141+AG141+AK141+AO141+AS141+AW141+BA141+BE141)</f>
        <v>0</v>
      </c>
      <c r="F141" s="34">
        <f>IF(D141="MDR",1.3,0)+IF(D141="D12",1.23,0)+IF(D141="D14",1.17,0)+IF(D141="D16",1.12,0)+IF(D141="D19",1.07,0)+IF(D141="D20",1.04,0)+IF(D141="D35",1.1,0)+IF(D141="D50",1.17,0)+IF(D141="M12",1.18,0)+IF(D141="M14",1.12,0)+IF(D141="M16",1.07,0)+IF(D141="M19",1.03,0)+IF(D141="M20",1,0)+IF(D141="M40",1.05,0)+IF(D141="M50",1.1,0)+IF(D141="D60",1.25,0)+IF(D141="M70",1.21,0)</f>
        <v>1.12</v>
      </c>
      <c r="G141" s="35">
        <f>IF(I141&gt;0,1,0)+IF(M141&gt;0,1,0)+IF(Q141&gt;0,1,0)+IF(U141&gt;0,1,0)+IF(Y141&gt;0,1,0)+IF(AC141&gt;0,1,0)+IF(AG141&gt;0,1,0)+IF(AK141&gt;0,1,0)+IF(AO141&gt;0,1,0)+IF(AS141&gt;0,1,0)+IF(AW141&gt;0,1,0)+IF(BA141&gt;0,1,0)+IF(BE141,1,0)</f>
        <v>0</v>
      </c>
      <c r="H141" s="28" t="e">
        <f>E141/G141</f>
        <v>#DIV/0!</v>
      </c>
      <c r="I141" s="38">
        <v>0</v>
      </c>
      <c r="J141" s="34" t="s">
        <v>381</v>
      </c>
      <c r="K141" s="40" t="s">
        <v>381</v>
      </c>
      <c r="L141" s="35"/>
      <c r="M141" s="38">
        <v>0</v>
      </c>
      <c r="N141" s="34" t="s">
        <v>381</v>
      </c>
      <c r="O141" s="40" t="s">
        <v>381</v>
      </c>
      <c r="P141" s="35"/>
      <c r="Q141" s="38">
        <v>0</v>
      </c>
      <c r="R141" s="34" t="s">
        <v>381</v>
      </c>
      <c r="S141" s="40" t="s">
        <v>381</v>
      </c>
      <c r="T141" s="44"/>
      <c r="U141" s="38">
        <v>0</v>
      </c>
      <c r="V141" s="34" t="s">
        <v>381</v>
      </c>
      <c r="W141" s="40" t="s">
        <v>381</v>
      </c>
      <c r="X141" s="44"/>
      <c r="Y141" s="38">
        <v>0</v>
      </c>
      <c r="Z141" s="34" t="s">
        <v>381</v>
      </c>
      <c r="AA141" s="40" t="s">
        <v>381</v>
      </c>
      <c r="AB141" s="44"/>
      <c r="AC141" s="38">
        <v>0</v>
      </c>
      <c r="AD141" s="34" t="s">
        <v>381</v>
      </c>
      <c r="AE141" s="40" t="s">
        <v>381</v>
      </c>
      <c r="AF141" s="44"/>
      <c r="AG141" s="38">
        <v>0</v>
      </c>
      <c r="AH141" s="34" t="s">
        <v>381</v>
      </c>
      <c r="AI141" s="40" t="s">
        <v>381</v>
      </c>
      <c r="AJ141" s="44"/>
      <c r="AK141" s="38">
        <v>0</v>
      </c>
      <c r="AL141" s="34" t="s">
        <v>381</v>
      </c>
      <c r="AM141" s="40" t="s">
        <v>381</v>
      </c>
      <c r="AN141" s="44"/>
      <c r="AO141" s="38">
        <v>0</v>
      </c>
      <c r="AP141" s="34" t="s">
        <v>381</v>
      </c>
      <c r="AQ141" s="40" t="s">
        <v>381</v>
      </c>
      <c r="AR141" s="44"/>
      <c r="AS141" s="38">
        <v>0</v>
      </c>
      <c r="AT141" s="34" t="s">
        <v>381</v>
      </c>
      <c r="AU141" s="40" t="s">
        <v>381</v>
      </c>
      <c r="AW141" s="168"/>
      <c r="AX141" s="166"/>
      <c r="AY141" s="167"/>
      <c r="BA141" s="168"/>
      <c r="BB141" s="166"/>
      <c r="BC141" s="167"/>
      <c r="BE141" s="168"/>
      <c r="BF141" s="166"/>
      <c r="BG141" s="167"/>
      <c r="BH141" s="168"/>
    </row>
    <row r="142" spans="1:60" s="172" customFormat="1" ht="12.75">
      <c r="A142" s="47" t="s">
        <v>460</v>
      </c>
      <c r="B142" s="33" t="s">
        <v>94</v>
      </c>
      <c r="C142" s="27" t="s">
        <v>95</v>
      </c>
      <c r="D142" s="27" t="s">
        <v>102</v>
      </c>
      <c r="E142" s="36">
        <f>F142*(I142+M142+Q142+U142+Y142+AC142+AG142+AK142+AO142+AS142+AW142+BA142+BE142)</f>
        <v>0</v>
      </c>
      <c r="F142" s="34">
        <f>IF(D142="MDR",1.3,0)+IF(D142="D12",1.23,0)+IF(D142="D14",1.17,0)+IF(D142="D16",1.12,0)+IF(D142="D19",1.07,0)+IF(D142="D20",1.04,0)+IF(D142="D35",1.1,0)+IF(D142="D50",1.17,0)+IF(D142="M12",1.18,0)+IF(D142="M14",1.12,0)+IF(D142="M16",1.07,0)+IF(D142="M19",1.03,0)+IF(D142="M20",1,0)+IF(D142="M40",1.05,0)+IF(D142="M50",1.1,0)+IF(D142="D60",1.25,0)+IF(D142="M70",1.21,0)</f>
        <v>1.07</v>
      </c>
      <c r="G142" s="35">
        <f>IF(I142&gt;0,1,0)+IF(M142&gt;0,1,0)+IF(Q142&gt;0,1,0)+IF(U142&gt;0,1,0)+IF(Y142&gt;0,1,0)+IF(AC142&gt;0,1,0)+IF(AG142&gt;0,1,0)+IF(AK142&gt;0,1,0)+IF(AO142&gt;0,1,0)+IF(AS142&gt;0,1,0)+IF(AW142&gt;0,1,0)+IF(BA142&gt;0,1,0)+IF(BE142,1,0)</f>
        <v>0</v>
      </c>
      <c r="H142" s="28" t="e">
        <f>E142/G142</f>
        <v>#DIV/0!</v>
      </c>
      <c r="I142" s="38">
        <v>0</v>
      </c>
      <c r="J142" s="34" t="s">
        <v>381</v>
      </c>
      <c r="K142" s="40" t="s">
        <v>381</v>
      </c>
      <c r="L142" s="28"/>
      <c r="M142" s="38">
        <v>0</v>
      </c>
      <c r="N142" s="34" t="s">
        <v>381</v>
      </c>
      <c r="O142" s="40" t="s">
        <v>381</v>
      </c>
      <c r="P142" s="28"/>
      <c r="Q142" s="38">
        <v>0</v>
      </c>
      <c r="R142" s="34" t="s">
        <v>381</v>
      </c>
      <c r="S142" s="40" t="s">
        <v>381</v>
      </c>
      <c r="T142" s="44"/>
      <c r="U142" s="38">
        <v>0</v>
      </c>
      <c r="V142" s="34" t="s">
        <v>381</v>
      </c>
      <c r="W142" s="40" t="s">
        <v>381</v>
      </c>
      <c r="X142" s="44"/>
      <c r="Y142" s="38">
        <v>0</v>
      </c>
      <c r="Z142" s="34" t="s">
        <v>381</v>
      </c>
      <c r="AA142" s="40" t="s">
        <v>381</v>
      </c>
      <c r="AB142" s="44"/>
      <c r="AC142" s="38">
        <v>0</v>
      </c>
      <c r="AD142" s="34" t="s">
        <v>381</v>
      </c>
      <c r="AE142" s="40" t="s">
        <v>381</v>
      </c>
      <c r="AF142" s="44"/>
      <c r="AG142" s="38">
        <v>0</v>
      </c>
      <c r="AH142" s="34" t="s">
        <v>381</v>
      </c>
      <c r="AI142" s="40" t="s">
        <v>381</v>
      </c>
      <c r="AJ142" s="44"/>
      <c r="AK142" s="38">
        <v>0</v>
      </c>
      <c r="AL142" s="34" t="s">
        <v>381</v>
      </c>
      <c r="AM142" s="40" t="s">
        <v>381</v>
      </c>
      <c r="AN142" s="44"/>
      <c r="AO142" s="38">
        <v>0</v>
      </c>
      <c r="AP142" s="34" t="s">
        <v>381</v>
      </c>
      <c r="AQ142" s="40" t="s">
        <v>381</v>
      </c>
      <c r="AR142" s="44"/>
      <c r="AS142" s="38">
        <v>0</v>
      </c>
      <c r="AT142" s="34" t="s">
        <v>381</v>
      </c>
      <c r="AU142" s="40" t="s">
        <v>381</v>
      </c>
      <c r="AW142" s="168"/>
      <c r="AX142" s="166"/>
      <c r="AY142" s="167"/>
      <c r="BA142" s="168"/>
      <c r="BB142" s="166"/>
      <c r="BC142" s="167"/>
      <c r="BE142" s="168"/>
      <c r="BF142" s="166"/>
      <c r="BG142" s="167"/>
      <c r="BH142" s="168"/>
    </row>
    <row r="143" spans="1:60" s="172" customFormat="1" ht="12.75">
      <c r="A143" s="47" t="s">
        <v>463</v>
      </c>
      <c r="B143" s="33" t="s">
        <v>243</v>
      </c>
      <c r="C143" s="27" t="s">
        <v>244</v>
      </c>
      <c r="D143" s="27" t="s">
        <v>107</v>
      </c>
      <c r="E143" s="36">
        <f>F143*(I143+M143+Q143+U143+Y143+AC143+AG143+AK143+AO143+AS143+AW143+BA143+BE143)</f>
        <v>0</v>
      </c>
      <c r="F143" s="34">
        <f>IF(D143="MDR",1.3,0)+IF(D143="D12",1.23,0)+IF(D143="D14",1.17,0)+IF(D143="D16",1.12,0)+IF(D143="D19",1.07,0)+IF(D143="D20",1.04,0)+IF(D143="D35",1.1,0)+IF(D143="D50",1.17,0)+IF(D143="M12",1.18,0)+IF(D143="M14",1.12,0)+IF(D143="M16",1.07,0)+IF(D143="M19",1.03,0)+IF(D143="M20",1,0)+IF(D143="M40",1.05,0)+IF(D143="M50",1.1,0)+IF(D143="D60",1.25,0)+IF(D143="M70",1.21,0)</f>
        <v>1</v>
      </c>
      <c r="G143" s="35">
        <f>IF(I143&gt;0,1,0)+IF(M143&gt;0,1,0)+IF(Q143&gt;0,1,0)+IF(U143&gt;0,1,0)+IF(Y143&gt;0,1,0)+IF(AC143&gt;0,1,0)+IF(AG143&gt;0,1,0)+IF(AK143&gt;0,1,0)+IF(AO143&gt;0,1,0)+IF(AS143&gt;0,1,0)+IF(AW143&gt;0,1,0)+IF(BA143&gt;0,1,0)+IF(BE143,1,0)</f>
        <v>0</v>
      </c>
      <c r="H143" s="28" t="e">
        <f>E143/G143</f>
        <v>#DIV/0!</v>
      </c>
      <c r="I143" s="38">
        <v>0</v>
      </c>
      <c r="J143" s="34" t="s">
        <v>381</v>
      </c>
      <c r="K143" s="40" t="s">
        <v>381</v>
      </c>
      <c r="L143" s="28"/>
      <c r="M143" s="38">
        <v>0</v>
      </c>
      <c r="N143" s="34" t="s">
        <v>381</v>
      </c>
      <c r="O143" s="40" t="s">
        <v>381</v>
      </c>
      <c r="P143" s="35"/>
      <c r="Q143" s="38">
        <v>0</v>
      </c>
      <c r="R143" s="34" t="s">
        <v>381</v>
      </c>
      <c r="S143" s="40" t="s">
        <v>381</v>
      </c>
      <c r="T143" s="44"/>
      <c r="U143" s="38">
        <v>0</v>
      </c>
      <c r="V143" s="34" t="s">
        <v>381</v>
      </c>
      <c r="W143" s="40" t="s">
        <v>381</v>
      </c>
      <c r="X143" s="44"/>
      <c r="Y143" s="38">
        <v>0</v>
      </c>
      <c r="Z143" s="34" t="s">
        <v>381</v>
      </c>
      <c r="AA143" s="40" t="s">
        <v>381</v>
      </c>
      <c r="AB143" s="44"/>
      <c r="AC143" s="38">
        <v>0</v>
      </c>
      <c r="AD143" s="34" t="s">
        <v>381</v>
      </c>
      <c r="AE143" s="40" t="s">
        <v>381</v>
      </c>
      <c r="AF143" s="44"/>
      <c r="AG143" s="38">
        <v>0</v>
      </c>
      <c r="AH143" s="34" t="s">
        <v>381</v>
      </c>
      <c r="AI143" s="40" t="s">
        <v>381</v>
      </c>
      <c r="AJ143" s="44"/>
      <c r="AK143" s="38">
        <v>0</v>
      </c>
      <c r="AL143" s="34" t="s">
        <v>381</v>
      </c>
      <c r="AM143" s="40" t="s">
        <v>381</v>
      </c>
      <c r="AN143" s="44"/>
      <c r="AO143" s="38">
        <v>0</v>
      </c>
      <c r="AP143" s="34" t="s">
        <v>381</v>
      </c>
      <c r="AQ143" s="40" t="s">
        <v>381</v>
      </c>
      <c r="AR143" s="44"/>
      <c r="AS143" s="38">
        <v>0</v>
      </c>
      <c r="AT143" s="34" t="s">
        <v>381</v>
      </c>
      <c r="AU143" s="40" t="s">
        <v>381</v>
      </c>
      <c r="AW143" s="168"/>
      <c r="AX143" s="166"/>
      <c r="AY143" s="167"/>
      <c r="BA143" s="168"/>
      <c r="BB143" s="166"/>
      <c r="BC143" s="167"/>
      <c r="BE143" s="168"/>
      <c r="BF143" s="166"/>
      <c r="BG143" s="167"/>
      <c r="BH143" s="168"/>
    </row>
    <row r="144" spans="1:60" s="172" customFormat="1" ht="12.75">
      <c r="A144" s="47" t="s">
        <v>465</v>
      </c>
      <c r="B144" s="33" t="s">
        <v>232</v>
      </c>
      <c r="C144" s="27" t="s">
        <v>233</v>
      </c>
      <c r="D144" s="27" t="s">
        <v>107</v>
      </c>
      <c r="E144" s="36">
        <f>F144*(I144+M144+Q144+U144+Y144+AC144+AG144+AK144+AO144+AS144+AW144+BA144+BE144)</f>
        <v>0</v>
      </c>
      <c r="F144" s="34">
        <f>IF(D144="MDR",1.3,0)+IF(D144="D12",1.23,0)+IF(D144="D14",1.17,0)+IF(D144="D16",1.12,0)+IF(D144="D19",1.07,0)+IF(D144="D20",1.04,0)+IF(D144="D35",1.1,0)+IF(D144="D50",1.17,0)+IF(D144="M12",1.18,0)+IF(D144="M14",1.12,0)+IF(D144="M16",1.07,0)+IF(D144="M19",1.03,0)+IF(D144="M20",1,0)+IF(D144="M40",1.05,0)+IF(D144="M50",1.1,0)+IF(D144="D60",1.25,0)+IF(D144="M70",1.21,0)</f>
        <v>1</v>
      </c>
      <c r="G144" s="35">
        <f>IF(I144&gt;0,1,0)+IF(M144&gt;0,1,0)+IF(Q144&gt;0,1,0)+IF(U144&gt;0,1,0)+IF(Y144&gt;0,1,0)+IF(AC144&gt;0,1,0)+IF(AG144&gt;0,1,0)+IF(AK144&gt;0,1,0)+IF(AO144&gt;0,1,0)+IF(AS144&gt;0,1,0)+IF(AW144&gt;0,1,0)+IF(BA144&gt;0,1,0)+IF(BE144,1,0)</f>
        <v>0</v>
      </c>
      <c r="H144" s="28" t="e">
        <f>E144/G144</f>
        <v>#DIV/0!</v>
      </c>
      <c r="I144" s="38">
        <v>0</v>
      </c>
      <c r="J144" s="34" t="s">
        <v>381</v>
      </c>
      <c r="K144" s="40" t="s">
        <v>381</v>
      </c>
      <c r="L144" s="28"/>
      <c r="M144" s="38">
        <v>0</v>
      </c>
      <c r="N144" s="34" t="s">
        <v>381</v>
      </c>
      <c r="O144" s="40" t="s">
        <v>381</v>
      </c>
      <c r="P144" s="28"/>
      <c r="Q144" s="38">
        <v>0</v>
      </c>
      <c r="R144" s="34" t="s">
        <v>381</v>
      </c>
      <c r="S144" s="40" t="s">
        <v>381</v>
      </c>
      <c r="T144" s="44"/>
      <c r="U144" s="38">
        <v>0</v>
      </c>
      <c r="V144" s="34" t="s">
        <v>381</v>
      </c>
      <c r="W144" s="40" t="s">
        <v>381</v>
      </c>
      <c r="X144" s="44"/>
      <c r="Y144" s="38">
        <v>0</v>
      </c>
      <c r="Z144" s="34" t="s">
        <v>381</v>
      </c>
      <c r="AA144" s="40" t="s">
        <v>381</v>
      </c>
      <c r="AB144" s="44"/>
      <c r="AC144" s="38">
        <v>0</v>
      </c>
      <c r="AD144" s="34" t="s">
        <v>381</v>
      </c>
      <c r="AE144" s="40" t="s">
        <v>381</v>
      </c>
      <c r="AF144" s="44"/>
      <c r="AG144" s="38">
        <v>0</v>
      </c>
      <c r="AH144" s="34" t="s">
        <v>381</v>
      </c>
      <c r="AI144" s="40" t="s">
        <v>381</v>
      </c>
      <c r="AJ144" s="44"/>
      <c r="AK144" s="38">
        <v>0</v>
      </c>
      <c r="AL144" s="34" t="s">
        <v>381</v>
      </c>
      <c r="AM144" s="40" t="s">
        <v>381</v>
      </c>
      <c r="AN144" s="44"/>
      <c r="AO144" s="38">
        <v>0</v>
      </c>
      <c r="AP144" s="34" t="s">
        <v>381</v>
      </c>
      <c r="AQ144" s="40" t="s">
        <v>381</v>
      </c>
      <c r="AR144" s="44"/>
      <c r="AS144" s="38">
        <v>0</v>
      </c>
      <c r="AT144" s="34" t="s">
        <v>381</v>
      </c>
      <c r="AU144" s="40" t="s">
        <v>381</v>
      </c>
      <c r="AW144" s="168"/>
      <c r="AX144" s="166"/>
      <c r="AY144" s="167"/>
      <c r="BA144" s="168"/>
      <c r="BB144" s="166"/>
      <c r="BC144" s="167"/>
      <c r="BE144" s="168"/>
      <c r="BF144" s="166"/>
      <c r="BG144" s="167"/>
      <c r="BH144" s="168"/>
    </row>
    <row r="145" spans="1:60" s="174" customFormat="1" ht="12.75">
      <c r="A145" s="47" t="s">
        <v>470</v>
      </c>
      <c r="B145" s="33" t="s">
        <v>271</v>
      </c>
      <c r="C145" s="27" t="s">
        <v>219</v>
      </c>
      <c r="D145" s="27" t="s">
        <v>107</v>
      </c>
      <c r="E145" s="36">
        <f>F145*(I145+M145+Q145+U145+Y145+AC145+AG145+AK145+AO145+AS145+AW145+BA145+BE145)</f>
        <v>0</v>
      </c>
      <c r="F145" s="34">
        <f>IF(D145="MDR",1.3,0)+IF(D145="D12",1.23,0)+IF(D145="D14",1.17,0)+IF(D145="D16",1.12,0)+IF(D145="D19",1.07,0)+IF(D145="D20",1.04,0)+IF(D145="D35",1.1,0)+IF(D145="D50",1.17,0)+IF(D145="M12",1.18,0)+IF(D145="M14",1.12,0)+IF(D145="M16",1.07,0)+IF(D145="M19",1.03,0)+IF(D145="M20",1,0)+IF(D145="M40",1.05,0)+IF(D145="M50",1.1,0)+IF(D145="D60",1.25,0)+IF(D145="M70",1.21,0)</f>
        <v>1</v>
      </c>
      <c r="G145" s="35">
        <f>IF(I145&gt;0,1,0)+IF(M145&gt;0,1,0)+IF(Q145&gt;0,1,0)+IF(U145&gt;0,1,0)+IF(Y145&gt;0,1,0)+IF(AC145&gt;0,1,0)+IF(AG145&gt;0,1,0)+IF(AK145&gt;0,1,0)+IF(AO145&gt;0,1,0)+IF(AS145&gt;0,1,0)+IF(AW145&gt;0,1,0)+IF(BA145&gt;0,1,0)+IF(BE145,1,0)</f>
        <v>0</v>
      </c>
      <c r="H145" s="28" t="e">
        <f>E145/G145</f>
        <v>#DIV/0!</v>
      </c>
      <c r="I145" s="38">
        <v>0</v>
      </c>
      <c r="J145" s="34" t="s">
        <v>381</v>
      </c>
      <c r="K145" s="40" t="s">
        <v>381</v>
      </c>
      <c r="L145" s="28"/>
      <c r="M145" s="38">
        <v>0</v>
      </c>
      <c r="N145" s="34" t="s">
        <v>381</v>
      </c>
      <c r="O145" s="40" t="s">
        <v>381</v>
      </c>
      <c r="P145" s="28"/>
      <c r="Q145" s="38">
        <v>0</v>
      </c>
      <c r="R145" s="34" t="s">
        <v>381</v>
      </c>
      <c r="S145" s="40" t="s">
        <v>381</v>
      </c>
      <c r="T145" s="44"/>
      <c r="U145" s="38">
        <v>0</v>
      </c>
      <c r="V145" s="34" t="s">
        <v>381</v>
      </c>
      <c r="W145" s="40" t="s">
        <v>381</v>
      </c>
      <c r="X145" s="44"/>
      <c r="Y145" s="38">
        <v>0</v>
      </c>
      <c r="Z145" s="34" t="s">
        <v>381</v>
      </c>
      <c r="AA145" s="40" t="s">
        <v>381</v>
      </c>
      <c r="AB145" s="44"/>
      <c r="AC145" s="38">
        <v>0</v>
      </c>
      <c r="AD145" s="34" t="s">
        <v>381</v>
      </c>
      <c r="AE145" s="40" t="s">
        <v>381</v>
      </c>
      <c r="AF145" s="44"/>
      <c r="AG145" s="38">
        <v>0</v>
      </c>
      <c r="AH145" s="34" t="s">
        <v>381</v>
      </c>
      <c r="AI145" s="40" t="s">
        <v>381</v>
      </c>
      <c r="AJ145" s="44"/>
      <c r="AK145" s="38">
        <v>0</v>
      </c>
      <c r="AL145" s="34" t="s">
        <v>381</v>
      </c>
      <c r="AM145" s="40" t="s">
        <v>381</v>
      </c>
      <c r="AN145" s="46"/>
      <c r="AO145" s="38">
        <v>0</v>
      </c>
      <c r="AP145" s="34" t="s">
        <v>381</v>
      </c>
      <c r="AQ145" s="40" t="s">
        <v>381</v>
      </c>
      <c r="AR145" s="44"/>
      <c r="AS145" s="38">
        <v>0</v>
      </c>
      <c r="AT145" s="34" t="s">
        <v>381</v>
      </c>
      <c r="AU145" s="40" t="s">
        <v>381</v>
      </c>
      <c r="AV145" s="171"/>
      <c r="AW145" s="168"/>
      <c r="AX145" s="166"/>
      <c r="AY145" s="167"/>
      <c r="AZ145" s="172"/>
      <c r="BA145" s="168"/>
      <c r="BB145" s="166"/>
      <c r="BC145" s="167"/>
      <c r="BD145" s="173"/>
      <c r="BE145" s="168"/>
      <c r="BF145" s="166"/>
      <c r="BG145" s="167"/>
      <c r="BH145" s="168"/>
    </row>
    <row r="146" spans="1:60" s="174" customFormat="1" ht="12.75">
      <c r="A146" s="47" t="s">
        <v>473</v>
      </c>
      <c r="B146" s="33" t="s">
        <v>260</v>
      </c>
      <c r="C146" s="51" t="s">
        <v>262</v>
      </c>
      <c r="D146" s="27" t="s">
        <v>107</v>
      </c>
      <c r="E146" s="36">
        <f>F146*(I146+M146+Q146+U146+Y146+AC146+AG146+AK146+AO146+AS146+AW146+BA146+BE146)</f>
        <v>0</v>
      </c>
      <c r="F146" s="34">
        <f>IF(D146="MDR",1.3,0)+IF(D146="D12",1.23,0)+IF(D146="D14",1.17,0)+IF(D146="D16",1.12,0)+IF(D146="D19",1.07,0)+IF(D146="D20",1.04,0)+IF(D146="D35",1.1,0)+IF(D146="D50",1.17,0)+IF(D146="M12",1.18,0)+IF(D146="M14",1.12,0)+IF(D146="M16",1.07,0)+IF(D146="M19",1.03,0)+IF(D146="M20",1,0)+IF(D146="M40",1.05,0)+IF(D146="M50",1.1,0)+IF(D146="D60",1.25,0)+IF(D146="M70",1.21,0)</f>
        <v>1</v>
      </c>
      <c r="G146" s="35">
        <f>IF(I146&gt;0,1,0)+IF(M146&gt;0,1,0)+IF(Q146&gt;0,1,0)+IF(U146&gt;0,1,0)+IF(Y146&gt;0,1,0)+IF(AC146&gt;0,1,0)+IF(AG146&gt;0,1,0)+IF(AK146&gt;0,1,0)+IF(AO146&gt;0,1,0)+IF(AS146&gt;0,1,0)+IF(AW146&gt;0,1,0)+IF(BA146&gt;0,1,0)+IF(BE146,1,0)</f>
        <v>0</v>
      </c>
      <c r="H146" s="28" t="e">
        <f>E146/G146</f>
        <v>#DIV/0!</v>
      </c>
      <c r="I146" s="38">
        <v>0</v>
      </c>
      <c r="J146" s="34" t="s">
        <v>381</v>
      </c>
      <c r="K146" s="40" t="s">
        <v>381</v>
      </c>
      <c r="L146" s="35"/>
      <c r="M146" s="38">
        <v>0</v>
      </c>
      <c r="N146" s="34" t="s">
        <v>381</v>
      </c>
      <c r="O146" s="40" t="s">
        <v>381</v>
      </c>
      <c r="P146" s="35"/>
      <c r="Q146" s="38">
        <v>0</v>
      </c>
      <c r="R146" s="34" t="s">
        <v>381</v>
      </c>
      <c r="S146" s="40" t="s">
        <v>381</v>
      </c>
      <c r="T146" s="44"/>
      <c r="U146" s="38">
        <v>0</v>
      </c>
      <c r="V146" s="34" t="s">
        <v>381</v>
      </c>
      <c r="W146" s="40" t="s">
        <v>381</v>
      </c>
      <c r="X146" s="44"/>
      <c r="Y146" s="38">
        <v>0</v>
      </c>
      <c r="Z146" s="34" t="s">
        <v>381</v>
      </c>
      <c r="AA146" s="40" t="s">
        <v>381</v>
      </c>
      <c r="AB146" s="44"/>
      <c r="AC146" s="38">
        <v>0</v>
      </c>
      <c r="AD146" s="34" t="s">
        <v>381</v>
      </c>
      <c r="AE146" s="40" t="s">
        <v>381</v>
      </c>
      <c r="AF146" s="44"/>
      <c r="AG146" s="38">
        <v>0</v>
      </c>
      <c r="AH146" s="34" t="s">
        <v>381</v>
      </c>
      <c r="AI146" s="40" t="s">
        <v>381</v>
      </c>
      <c r="AJ146" s="44"/>
      <c r="AK146" s="38">
        <v>0</v>
      </c>
      <c r="AL146" s="34" t="s">
        <v>381</v>
      </c>
      <c r="AM146" s="40" t="s">
        <v>381</v>
      </c>
      <c r="AN146" s="44"/>
      <c r="AO146" s="38">
        <v>0</v>
      </c>
      <c r="AP146" s="34" t="s">
        <v>381</v>
      </c>
      <c r="AQ146" s="40" t="s">
        <v>381</v>
      </c>
      <c r="AR146" s="44"/>
      <c r="AS146" s="38">
        <v>0</v>
      </c>
      <c r="AT146" s="34" t="s">
        <v>381</v>
      </c>
      <c r="AU146" s="40" t="s">
        <v>381</v>
      </c>
      <c r="AV146" s="172"/>
      <c r="AW146" s="168"/>
      <c r="AX146" s="166"/>
      <c r="AY146" s="167"/>
      <c r="AZ146" s="172"/>
      <c r="BA146" s="168"/>
      <c r="BB146" s="166"/>
      <c r="BC146" s="167"/>
      <c r="BD146" s="172"/>
      <c r="BE146" s="168"/>
      <c r="BF146" s="166"/>
      <c r="BG146" s="167"/>
      <c r="BH146" s="168"/>
    </row>
    <row r="147" spans="1:60" s="174" customFormat="1" ht="12.75">
      <c r="A147" s="47" t="s">
        <v>474</v>
      </c>
      <c r="B147" s="33" t="s">
        <v>275</v>
      </c>
      <c r="C147" s="27" t="s">
        <v>193</v>
      </c>
      <c r="D147" s="27" t="s">
        <v>107</v>
      </c>
      <c r="E147" s="36">
        <f>F147*(I147+M147+Q147+U147+Y147+AC147+AG147+AK147+AO147+AS147+AW147+BA147+BE147)</f>
        <v>0</v>
      </c>
      <c r="F147" s="34">
        <f>IF(D147="MDR",1.3,0)+IF(D147="D12",1.23,0)+IF(D147="D14",1.17,0)+IF(D147="D16",1.12,0)+IF(D147="D19",1.07,0)+IF(D147="D20",1.04,0)+IF(D147="D35",1.1,0)+IF(D147="D50",1.17,0)+IF(D147="M12",1.18,0)+IF(D147="M14",1.12,0)+IF(D147="M16",1.07,0)+IF(D147="M19",1.03,0)+IF(D147="M20",1,0)+IF(D147="M40",1.05,0)+IF(D147="M50",1.1,0)+IF(D147="D60",1.25,0)+IF(D147="M70",1.21,0)</f>
        <v>1</v>
      </c>
      <c r="G147" s="35">
        <f>IF(I147&gt;0,1,0)+IF(M147&gt;0,1,0)+IF(Q147&gt;0,1,0)+IF(U147&gt;0,1,0)+IF(Y147&gt;0,1,0)+IF(AC147&gt;0,1,0)+IF(AG147&gt;0,1,0)+IF(AK147&gt;0,1,0)+IF(AO147&gt;0,1,0)+IF(AS147&gt;0,1,0)+IF(AW147&gt;0,1,0)+IF(BA147&gt;0,1,0)+IF(BE147,1,0)</f>
        <v>0</v>
      </c>
      <c r="H147" s="28" t="e">
        <f>E147/G147</f>
        <v>#DIV/0!</v>
      </c>
      <c r="I147" s="38">
        <v>0</v>
      </c>
      <c r="J147" s="34" t="s">
        <v>381</v>
      </c>
      <c r="K147" s="40" t="s">
        <v>381</v>
      </c>
      <c r="L147" s="28"/>
      <c r="M147" s="38">
        <v>0</v>
      </c>
      <c r="N147" s="34" t="s">
        <v>381</v>
      </c>
      <c r="O147" s="40" t="s">
        <v>381</v>
      </c>
      <c r="P147" s="28"/>
      <c r="Q147" s="38">
        <v>0</v>
      </c>
      <c r="R147" s="34" t="s">
        <v>381</v>
      </c>
      <c r="S147" s="40" t="s">
        <v>381</v>
      </c>
      <c r="T147" s="44"/>
      <c r="U147" s="38">
        <v>0</v>
      </c>
      <c r="V147" s="34" t="s">
        <v>381</v>
      </c>
      <c r="W147" s="40" t="s">
        <v>381</v>
      </c>
      <c r="X147" s="44"/>
      <c r="Y147" s="38">
        <v>0</v>
      </c>
      <c r="Z147" s="34" t="s">
        <v>381</v>
      </c>
      <c r="AA147" s="40" t="s">
        <v>381</v>
      </c>
      <c r="AB147" s="44"/>
      <c r="AC147" s="38">
        <v>0</v>
      </c>
      <c r="AD147" s="34" t="s">
        <v>381</v>
      </c>
      <c r="AE147" s="40" t="s">
        <v>381</v>
      </c>
      <c r="AF147" s="44"/>
      <c r="AG147" s="38">
        <v>0</v>
      </c>
      <c r="AH147" s="34" t="s">
        <v>381</v>
      </c>
      <c r="AI147" s="40" t="s">
        <v>381</v>
      </c>
      <c r="AJ147" s="44"/>
      <c r="AK147" s="38">
        <v>0</v>
      </c>
      <c r="AL147" s="34" t="s">
        <v>381</v>
      </c>
      <c r="AM147" s="40" t="s">
        <v>381</v>
      </c>
      <c r="AN147" s="44"/>
      <c r="AO147" s="38">
        <v>0</v>
      </c>
      <c r="AP147" s="34" t="s">
        <v>381</v>
      </c>
      <c r="AQ147" s="40" t="s">
        <v>381</v>
      </c>
      <c r="AR147" s="44"/>
      <c r="AS147" s="38">
        <v>0</v>
      </c>
      <c r="AT147" s="34" t="s">
        <v>381</v>
      </c>
      <c r="AU147" s="40" t="s">
        <v>381</v>
      </c>
      <c r="AV147" s="172"/>
      <c r="AW147" s="168"/>
      <c r="AX147" s="166"/>
      <c r="AY147" s="167"/>
      <c r="AZ147" s="172"/>
      <c r="BA147" s="168"/>
      <c r="BB147" s="166"/>
      <c r="BC147" s="167"/>
      <c r="BD147" s="172"/>
      <c r="BE147" s="168"/>
      <c r="BF147" s="166"/>
      <c r="BG147" s="167"/>
      <c r="BH147" s="168"/>
    </row>
    <row r="148" spans="1:60" s="174" customFormat="1" ht="12.75">
      <c r="A148" s="47" t="s">
        <v>480</v>
      </c>
      <c r="B148" s="33" t="s">
        <v>356</v>
      </c>
      <c r="C148" s="51" t="s">
        <v>357</v>
      </c>
      <c r="D148" s="27" t="s">
        <v>107</v>
      </c>
      <c r="E148" s="36">
        <f>F148*(I148+M148+Q148+U148+Y148+AC148+AG148+AK148+AO148+AS148+AW148+BA148+BE148)</f>
        <v>0</v>
      </c>
      <c r="F148" s="34">
        <f>IF(D148="MDR",1.3,0)+IF(D148="D12",1.23,0)+IF(D148="D14",1.17,0)+IF(D148="D16",1.12,0)+IF(D148="D19",1.07,0)+IF(D148="D20",1.04,0)+IF(D148="D35",1.1,0)+IF(D148="D50",1.17,0)+IF(D148="M12",1.18,0)+IF(D148="M14",1.12,0)+IF(D148="M16",1.07,0)+IF(D148="M19",1.03,0)+IF(D148="M20",1,0)+IF(D148="M40",1.05,0)+IF(D148="M50",1.1,0)+IF(D148="D60",1.25,0)+IF(D148="M70",1.21,0)</f>
        <v>1</v>
      </c>
      <c r="G148" s="35">
        <f>IF(I148&gt;0,1,0)+IF(M148&gt;0,1,0)+IF(Q148&gt;0,1,0)+IF(U148&gt;0,1,0)+IF(Y148&gt;0,1,0)+IF(AC148&gt;0,1,0)+IF(AG148&gt;0,1,0)+IF(AK148&gt;0,1,0)+IF(AO148&gt;0,1,0)+IF(AS148&gt;0,1,0)+IF(AW148&gt;0,1,0)+IF(BA148&gt;0,1,0)+IF(BE148,1,0)</f>
        <v>0</v>
      </c>
      <c r="H148" s="28" t="e">
        <f>E148/G148</f>
        <v>#DIV/0!</v>
      </c>
      <c r="I148" s="38">
        <v>0</v>
      </c>
      <c r="J148" s="34" t="s">
        <v>381</v>
      </c>
      <c r="K148" s="40" t="s">
        <v>381</v>
      </c>
      <c r="L148" s="28"/>
      <c r="M148" s="38">
        <v>0</v>
      </c>
      <c r="N148" s="34" t="s">
        <v>381</v>
      </c>
      <c r="O148" s="40" t="s">
        <v>381</v>
      </c>
      <c r="P148" s="28"/>
      <c r="Q148" s="38">
        <v>0</v>
      </c>
      <c r="R148" s="34" t="s">
        <v>381</v>
      </c>
      <c r="S148" s="40" t="s">
        <v>381</v>
      </c>
      <c r="T148" s="44"/>
      <c r="U148" s="38">
        <v>0</v>
      </c>
      <c r="V148" s="34" t="s">
        <v>381</v>
      </c>
      <c r="W148" s="40" t="s">
        <v>381</v>
      </c>
      <c r="X148" s="44"/>
      <c r="Y148" s="38">
        <v>0</v>
      </c>
      <c r="Z148" s="34" t="s">
        <v>381</v>
      </c>
      <c r="AA148" s="40" t="s">
        <v>381</v>
      </c>
      <c r="AB148" s="44"/>
      <c r="AC148" s="38">
        <v>0</v>
      </c>
      <c r="AD148" s="34" t="s">
        <v>381</v>
      </c>
      <c r="AE148" s="40" t="s">
        <v>381</v>
      </c>
      <c r="AF148" s="44"/>
      <c r="AG148" s="38">
        <v>0</v>
      </c>
      <c r="AH148" s="34" t="s">
        <v>381</v>
      </c>
      <c r="AI148" s="40" t="s">
        <v>381</v>
      </c>
      <c r="AJ148" s="44"/>
      <c r="AK148" s="38">
        <v>0</v>
      </c>
      <c r="AL148" s="34" t="s">
        <v>381</v>
      </c>
      <c r="AM148" s="40" t="s">
        <v>381</v>
      </c>
      <c r="AN148" s="44"/>
      <c r="AO148" s="38">
        <v>0</v>
      </c>
      <c r="AP148" s="34" t="s">
        <v>381</v>
      </c>
      <c r="AQ148" s="40" t="s">
        <v>381</v>
      </c>
      <c r="AR148" s="44"/>
      <c r="AS148" s="38">
        <v>0</v>
      </c>
      <c r="AT148" s="34" t="s">
        <v>381</v>
      </c>
      <c r="AU148" s="40" t="s">
        <v>381</v>
      </c>
      <c r="AV148" s="172"/>
      <c r="AW148" s="168"/>
      <c r="AX148" s="166"/>
      <c r="AY148" s="167"/>
      <c r="AZ148" s="172"/>
      <c r="BA148" s="168"/>
      <c r="BB148" s="166"/>
      <c r="BC148" s="167"/>
      <c r="BD148" s="172"/>
      <c r="BE148" s="168"/>
      <c r="BF148" s="166"/>
      <c r="BG148" s="167"/>
      <c r="BH148" s="168"/>
    </row>
    <row r="149" spans="1:60" s="174" customFormat="1" ht="12.75">
      <c r="A149" s="47" t="s">
        <v>483</v>
      </c>
      <c r="B149" s="33" t="s">
        <v>274</v>
      </c>
      <c r="C149" s="27" t="s">
        <v>212</v>
      </c>
      <c r="D149" s="27" t="s">
        <v>107</v>
      </c>
      <c r="E149" s="36">
        <f>F149*(I149+M149+Q149+U149+Y149+AC149+AG149+AK149+AO149+AS149+AW149+BA149+BE149)</f>
        <v>0</v>
      </c>
      <c r="F149" s="34">
        <f>IF(D149="MDR",1.3,0)+IF(D149="D12",1.23,0)+IF(D149="D14",1.17,0)+IF(D149="D16",1.12,0)+IF(D149="D19",1.07,0)+IF(D149="D20",1.04,0)+IF(D149="D35",1.1,0)+IF(D149="D50",1.17,0)+IF(D149="M12",1.18,0)+IF(D149="M14",1.12,0)+IF(D149="M16",1.07,0)+IF(D149="M19",1.03,0)+IF(D149="M20",1,0)+IF(D149="M40",1.05,0)+IF(D149="M50",1.1,0)+IF(D149="D60",1.25,0)+IF(D149="M70",1.21,0)</f>
        <v>1</v>
      </c>
      <c r="G149" s="35">
        <f>IF(I149&gt;0,1,0)+IF(M149&gt;0,1,0)+IF(Q149&gt;0,1,0)+IF(U149&gt;0,1,0)+IF(Y149&gt;0,1,0)+IF(AC149&gt;0,1,0)+IF(AG149&gt;0,1,0)+IF(AK149&gt;0,1,0)+IF(AO149&gt;0,1,0)+IF(AS149&gt;0,1,0)+IF(AW149&gt;0,1,0)+IF(BA149&gt;0,1,0)+IF(BE149,1,0)</f>
        <v>0</v>
      </c>
      <c r="H149" s="28" t="e">
        <f>E149/G149</f>
        <v>#DIV/0!</v>
      </c>
      <c r="I149" s="38">
        <v>0</v>
      </c>
      <c r="J149" s="34" t="s">
        <v>381</v>
      </c>
      <c r="K149" s="40" t="s">
        <v>381</v>
      </c>
      <c r="L149" s="28"/>
      <c r="M149" s="38">
        <v>0</v>
      </c>
      <c r="N149" s="34" t="s">
        <v>381</v>
      </c>
      <c r="O149" s="40" t="s">
        <v>381</v>
      </c>
      <c r="P149" s="35"/>
      <c r="Q149" s="38">
        <v>0</v>
      </c>
      <c r="R149" s="34" t="s">
        <v>381</v>
      </c>
      <c r="S149" s="40" t="s">
        <v>381</v>
      </c>
      <c r="T149" s="44"/>
      <c r="U149" s="38">
        <v>0</v>
      </c>
      <c r="V149" s="34" t="s">
        <v>381</v>
      </c>
      <c r="W149" s="40" t="s">
        <v>381</v>
      </c>
      <c r="X149" s="44"/>
      <c r="Y149" s="38">
        <v>0</v>
      </c>
      <c r="Z149" s="34" t="s">
        <v>381</v>
      </c>
      <c r="AA149" s="40" t="s">
        <v>381</v>
      </c>
      <c r="AB149" s="44"/>
      <c r="AC149" s="38">
        <v>0</v>
      </c>
      <c r="AD149" s="34" t="s">
        <v>381</v>
      </c>
      <c r="AE149" s="40" t="s">
        <v>381</v>
      </c>
      <c r="AF149" s="44"/>
      <c r="AG149" s="38">
        <v>0</v>
      </c>
      <c r="AH149" s="34" t="s">
        <v>381</v>
      </c>
      <c r="AI149" s="40" t="s">
        <v>381</v>
      </c>
      <c r="AJ149" s="44"/>
      <c r="AK149" s="38">
        <v>0</v>
      </c>
      <c r="AL149" s="34" t="s">
        <v>381</v>
      </c>
      <c r="AM149" s="40" t="s">
        <v>381</v>
      </c>
      <c r="AN149" s="44"/>
      <c r="AO149" s="38">
        <v>0</v>
      </c>
      <c r="AP149" s="34" t="s">
        <v>381</v>
      </c>
      <c r="AQ149" s="40" t="s">
        <v>381</v>
      </c>
      <c r="AR149" s="44"/>
      <c r="AS149" s="38">
        <v>0</v>
      </c>
      <c r="AT149" s="34" t="s">
        <v>381</v>
      </c>
      <c r="AU149" s="40" t="s">
        <v>381</v>
      </c>
      <c r="AV149" s="172"/>
      <c r="AW149" s="168"/>
      <c r="AX149" s="166"/>
      <c r="AY149" s="167"/>
      <c r="AZ149" s="172"/>
      <c r="BA149" s="168"/>
      <c r="BB149" s="166"/>
      <c r="BC149" s="167"/>
      <c r="BD149" s="172"/>
      <c r="BE149" s="168"/>
      <c r="BF149" s="166"/>
      <c r="BG149" s="167"/>
      <c r="BH149" s="168"/>
    </row>
    <row r="150" spans="1:60" s="174" customFormat="1" ht="12.75">
      <c r="A150" s="47" t="s">
        <v>486</v>
      </c>
      <c r="B150" s="28" t="s">
        <v>289</v>
      </c>
      <c r="C150" s="30" t="s">
        <v>290</v>
      </c>
      <c r="D150" s="34" t="s">
        <v>10</v>
      </c>
      <c r="E150" s="36">
        <f>F150*(I150+M150+Q150+U150+Y150+AC150+AG150+AK150+AO150+AS150+AW150+BA150+BE150)</f>
        <v>0</v>
      </c>
      <c r="F150" s="34">
        <f>IF(D150="MDR",1.3,0)+IF(D150="D12",1.23,0)+IF(D150="D14",1.17,0)+IF(D150="D16",1.12,0)+IF(D150="D19",1.07,0)+IF(D150="D20",1.04,0)+IF(D150="D35",1.1,0)+IF(D150="D50",1.17,0)+IF(D150="M12",1.18,0)+IF(D150="M14",1.12,0)+IF(D150="M16",1.07,0)+IF(D150="M19",1.03,0)+IF(D150="M20",1,0)+IF(D150="M40",1.05,0)+IF(D150="M50",1.1,0)+IF(D150="D60",1.25,0)+IF(D150="M70",1.21,0)</f>
        <v>1.05</v>
      </c>
      <c r="G150" s="35">
        <f>IF(I150&gt;0,1,0)+IF(M150&gt;0,1,0)+IF(Q150&gt;0,1,0)+IF(U150&gt;0,1,0)+IF(Y150&gt;0,1,0)+IF(AC150&gt;0,1,0)+IF(AG150&gt;0,1,0)+IF(AK150&gt;0,1,0)+IF(AO150&gt;0,1,0)+IF(AS150&gt;0,1,0)+IF(AW150&gt;0,1,0)+IF(BA150&gt;0,1,0)+IF(BE150,1,0)</f>
        <v>0</v>
      </c>
      <c r="H150" s="28" t="e">
        <f>E150/G150</f>
        <v>#DIV/0!</v>
      </c>
      <c r="I150" s="38">
        <v>0</v>
      </c>
      <c r="J150" s="34" t="s">
        <v>381</v>
      </c>
      <c r="K150" s="40" t="s">
        <v>381</v>
      </c>
      <c r="L150" s="28"/>
      <c r="M150" s="38">
        <v>0</v>
      </c>
      <c r="N150" s="34" t="s">
        <v>381</v>
      </c>
      <c r="O150" s="40" t="s">
        <v>381</v>
      </c>
      <c r="P150" s="28"/>
      <c r="Q150" s="38">
        <v>0</v>
      </c>
      <c r="R150" s="34" t="s">
        <v>381</v>
      </c>
      <c r="S150" s="40" t="s">
        <v>381</v>
      </c>
      <c r="T150" s="29"/>
      <c r="U150" s="38">
        <v>0</v>
      </c>
      <c r="V150" s="34" t="s">
        <v>381</v>
      </c>
      <c r="W150" s="40" t="s">
        <v>381</v>
      </c>
      <c r="X150" s="28"/>
      <c r="Y150" s="38">
        <v>0</v>
      </c>
      <c r="Z150" s="34" t="s">
        <v>381</v>
      </c>
      <c r="AA150" s="40" t="s">
        <v>381</v>
      </c>
      <c r="AB150" s="28"/>
      <c r="AC150" s="38">
        <v>0</v>
      </c>
      <c r="AD150" s="34" t="s">
        <v>381</v>
      </c>
      <c r="AE150" s="40" t="s">
        <v>381</v>
      </c>
      <c r="AF150" s="29"/>
      <c r="AG150" s="38">
        <v>0</v>
      </c>
      <c r="AH150" s="34" t="s">
        <v>381</v>
      </c>
      <c r="AI150" s="40" t="s">
        <v>381</v>
      </c>
      <c r="AJ150" s="44"/>
      <c r="AK150" s="38">
        <v>0</v>
      </c>
      <c r="AL150" s="34" t="s">
        <v>381</v>
      </c>
      <c r="AM150" s="40" t="s">
        <v>381</v>
      </c>
      <c r="AN150" s="46"/>
      <c r="AO150" s="38">
        <v>0</v>
      </c>
      <c r="AP150" s="34" t="s">
        <v>381</v>
      </c>
      <c r="AQ150" s="40" t="s">
        <v>381</v>
      </c>
      <c r="AR150" s="29"/>
      <c r="AS150" s="38">
        <v>0</v>
      </c>
      <c r="AT150" s="34" t="s">
        <v>381</v>
      </c>
      <c r="AU150" s="40" t="s">
        <v>381</v>
      </c>
      <c r="AV150" s="172"/>
      <c r="AW150" s="168"/>
      <c r="AX150" s="166"/>
      <c r="AY150" s="167"/>
      <c r="AZ150" s="172"/>
      <c r="BA150" s="168"/>
      <c r="BB150" s="166"/>
      <c r="BC150" s="167"/>
      <c r="BD150" s="172"/>
      <c r="BE150" s="168"/>
      <c r="BF150" s="166"/>
      <c r="BG150" s="167"/>
      <c r="BH150" s="168"/>
    </row>
    <row r="151" spans="1:60" s="174" customFormat="1" ht="12.75">
      <c r="A151" s="47" t="s">
        <v>490</v>
      </c>
      <c r="B151" s="33" t="s">
        <v>22</v>
      </c>
      <c r="C151" s="27" t="s">
        <v>23</v>
      </c>
      <c r="D151" s="27" t="s">
        <v>10</v>
      </c>
      <c r="E151" s="36">
        <f>F151*(I151+M151+Q151+U151+Y151+AC151+AG151+AK151+AO151+AS151+AW151+BA151+BE151)</f>
        <v>0</v>
      </c>
      <c r="F151" s="34">
        <f>IF(D151="MDR",1.3,0)+IF(D151="D12",1.23,0)+IF(D151="D14",1.17,0)+IF(D151="D16",1.12,0)+IF(D151="D19",1.07,0)+IF(D151="D20",1.04,0)+IF(D151="D35",1.1,0)+IF(D151="D50",1.17,0)+IF(D151="M12",1.18,0)+IF(D151="M14",1.12,0)+IF(D151="M16",1.07,0)+IF(D151="M19",1.03,0)+IF(D151="M20",1,0)+IF(D151="M40",1.05,0)+IF(D151="M50",1.1,0)+IF(D151="D60",1.25,0)+IF(D151="M70",1.21,0)</f>
        <v>1.05</v>
      </c>
      <c r="G151" s="35">
        <f>IF(I151&gt;0,1,0)+IF(M151&gt;0,1,0)+IF(Q151&gt;0,1,0)+IF(U151&gt;0,1,0)+IF(Y151&gt;0,1,0)+IF(AC151&gt;0,1,0)+IF(AG151&gt;0,1,0)+IF(AK151&gt;0,1,0)+IF(AO151&gt;0,1,0)+IF(AS151&gt;0,1,0)+IF(AW151&gt;0,1,0)+IF(BA151&gt;0,1,0)+IF(BE151,1,0)</f>
        <v>0</v>
      </c>
      <c r="H151" s="28" t="e">
        <f>E151/G151</f>
        <v>#DIV/0!</v>
      </c>
      <c r="I151" s="38">
        <v>0</v>
      </c>
      <c r="J151" s="34" t="s">
        <v>381</v>
      </c>
      <c r="K151" s="40" t="s">
        <v>381</v>
      </c>
      <c r="L151" s="28"/>
      <c r="M151" s="38">
        <v>0</v>
      </c>
      <c r="N151" s="34" t="s">
        <v>381</v>
      </c>
      <c r="O151" s="40" t="s">
        <v>381</v>
      </c>
      <c r="P151" s="28"/>
      <c r="Q151" s="38">
        <v>0</v>
      </c>
      <c r="R151" s="34" t="s">
        <v>381</v>
      </c>
      <c r="S151" s="40" t="s">
        <v>381</v>
      </c>
      <c r="T151" s="44"/>
      <c r="U151" s="38">
        <v>0</v>
      </c>
      <c r="V151" s="34" t="s">
        <v>381</v>
      </c>
      <c r="W151" s="40" t="s">
        <v>381</v>
      </c>
      <c r="X151" s="44"/>
      <c r="Y151" s="38">
        <v>0</v>
      </c>
      <c r="Z151" s="34" t="s">
        <v>514</v>
      </c>
      <c r="AA151" s="40" t="s">
        <v>514</v>
      </c>
      <c r="AB151" s="44"/>
      <c r="AC151" s="38">
        <v>0</v>
      </c>
      <c r="AD151" s="34" t="s">
        <v>381</v>
      </c>
      <c r="AE151" s="40" t="s">
        <v>381</v>
      </c>
      <c r="AF151" s="44"/>
      <c r="AG151" s="38">
        <v>0</v>
      </c>
      <c r="AH151" s="34" t="s">
        <v>381</v>
      </c>
      <c r="AI151" s="40" t="s">
        <v>381</v>
      </c>
      <c r="AJ151" s="44"/>
      <c r="AK151" s="38">
        <v>0</v>
      </c>
      <c r="AL151" s="34" t="s">
        <v>381</v>
      </c>
      <c r="AM151" s="40" t="s">
        <v>381</v>
      </c>
      <c r="AN151" s="44"/>
      <c r="AO151" s="38">
        <v>0</v>
      </c>
      <c r="AP151" s="34" t="s">
        <v>381</v>
      </c>
      <c r="AQ151" s="40" t="s">
        <v>381</v>
      </c>
      <c r="AR151" s="44"/>
      <c r="AS151" s="38">
        <v>0</v>
      </c>
      <c r="AT151" s="34" t="s">
        <v>381</v>
      </c>
      <c r="AU151" s="40" t="s">
        <v>381</v>
      </c>
      <c r="AV151" s="168"/>
      <c r="AW151" s="168"/>
      <c r="AX151" s="166"/>
      <c r="AY151" s="167"/>
      <c r="AZ151" s="172"/>
      <c r="BA151" s="168"/>
      <c r="BB151" s="166"/>
      <c r="BC151" s="167"/>
      <c r="BD151" s="172"/>
      <c r="BE151" s="168"/>
      <c r="BF151" s="166"/>
      <c r="BG151" s="167"/>
      <c r="BH151" s="168"/>
    </row>
    <row r="152" spans="1:60" s="174" customFormat="1" ht="12.75">
      <c r="A152" s="47" t="s">
        <v>492</v>
      </c>
      <c r="B152" s="162" t="s">
        <v>106</v>
      </c>
      <c r="C152" s="164" t="s">
        <v>105</v>
      </c>
      <c r="D152" s="164" t="s">
        <v>10</v>
      </c>
      <c r="E152" s="165">
        <f>F152*(I152+M152+Q152+U152+Y152+AC152+AG152+AK152+AO152+AS152+AW152+BA152+BE152)</f>
        <v>0</v>
      </c>
      <c r="F152" s="166">
        <f>IF(D152="MDR",1.3,0)+IF(D152="D12",1.23,0)+IF(D152="D14",1.17,0)+IF(D152="D16",1.12,0)+IF(D152="D19",1.07,0)+IF(D152="D20",1.04,0)+IF(D152="D35",1.1,0)+IF(D152="D50",1.17,0)+IF(D152="M12",1.18,0)+IF(D152="M14",1.12,0)+IF(D152="M16",1.07,0)+IF(D152="M19",1.03,0)+IF(D152="M20",1,0)+IF(D152="M40",1.05,0)+IF(D152="M50",1.1,0)+IF(D152="D60",1.25,0)+IF(D152="M70",1.21,0)</f>
        <v>1.05</v>
      </c>
      <c r="G152" s="167">
        <f>IF(I152&gt;0,1,0)+IF(M152&gt;0,1,0)+IF(Q152&gt;0,1,0)+IF(U152&gt;0,1,0)+IF(Y152&gt;0,1,0)+IF(AC152&gt;0,1,0)+IF(AG152&gt;0,1,0)+IF(AK152&gt;0,1,0)+IF(AO152&gt;0,1,0)+IF(AS152&gt;0,1,0)+IF(AW152&gt;0,1,0)+IF(BA152&gt;0,1,0)+IF(BE152,1,0)</f>
        <v>0</v>
      </c>
      <c r="H152" s="168" t="e">
        <f>E152/G152</f>
        <v>#DIV/0!</v>
      </c>
      <c r="I152" s="169">
        <v>0</v>
      </c>
      <c r="J152" s="166" t="s">
        <v>381</v>
      </c>
      <c r="K152" s="170" t="s">
        <v>381</v>
      </c>
      <c r="L152" s="167"/>
      <c r="M152" s="169">
        <v>0</v>
      </c>
      <c r="N152" s="166" t="s">
        <v>381</v>
      </c>
      <c r="O152" s="170" t="s">
        <v>381</v>
      </c>
      <c r="P152" s="168"/>
      <c r="Q152" s="169">
        <v>0</v>
      </c>
      <c r="R152" s="166" t="s">
        <v>381</v>
      </c>
      <c r="S152" s="170" t="s">
        <v>381</v>
      </c>
      <c r="T152" s="172"/>
      <c r="U152" s="169">
        <v>0</v>
      </c>
      <c r="V152" s="166" t="s">
        <v>381</v>
      </c>
      <c r="W152" s="170" t="s">
        <v>381</v>
      </c>
      <c r="X152" s="172"/>
      <c r="Y152" s="169">
        <v>0</v>
      </c>
      <c r="Z152" s="166" t="s">
        <v>381</v>
      </c>
      <c r="AA152" s="170" t="s">
        <v>381</v>
      </c>
      <c r="AB152" s="172"/>
      <c r="AC152" s="169">
        <v>0</v>
      </c>
      <c r="AD152" s="166" t="s">
        <v>381</v>
      </c>
      <c r="AE152" s="170" t="s">
        <v>381</v>
      </c>
      <c r="AF152" s="172"/>
      <c r="AG152" s="169">
        <v>0</v>
      </c>
      <c r="AH152" s="166" t="s">
        <v>381</v>
      </c>
      <c r="AI152" s="170" t="s">
        <v>381</v>
      </c>
      <c r="AJ152" s="172"/>
      <c r="AK152" s="169">
        <v>0</v>
      </c>
      <c r="AL152" s="166" t="s">
        <v>381</v>
      </c>
      <c r="AM152" s="170" t="s">
        <v>381</v>
      </c>
      <c r="AN152" s="172"/>
      <c r="AO152" s="169">
        <v>0</v>
      </c>
      <c r="AP152" s="166" t="s">
        <v>381</v>
      </c>
      <c r="AQ152" s="170" t="s">
        <v>381</v>
      </c>
      <c r="AR152" s="172"/>
      <c r="AS152" s="169">
        <v>0</v>
      </c>
      <c r="AT152" s="166" t="s">
        <v>381</v>
      </c>
      <c r="AU152" s="170" t="s">
        <v>381</v>
      </c>
      <c r="AV152" s="171"/>
      <c r="AW152" s="168"/>
      <c r="AX152" s="166"/>
      <c r="AY152" s="167"/>
      <c r="AZ152" s="168"/>
      <c r="BA152" s="168"/>
      <c r="BB152" s="166"/>
      <c r="BC152" s="167"/>
      <c r="BD152" s="172"/>
      <c r="BE152" s="168"/>
      <c r="BF152" s="166"/>
      <c r="BG152" s="167"/>
      <c r="BH152" s="168"/>
    </row>
    <row r="153" spans="1:60" s="174" customFormat="1" ht="12.75">
      <c r="A153" s="47" t="s">
        <v>494</v>
      </c>
      <c r="B153" s="33" t="s">
        <v>266</v>
      </c>
      <c r="C153" s="51" t="s">
        <v>155</v>
      </c>
      <c r="D153" s="27" t="s">
        <v>10</v>
      </c>
      <c r="E153" s="36">
        <f>F153*(I153+M153+Q153+U153+Y153+AC153+AG153+AK153+AO153+AS153+AW153+BA153+BE153)</f>
        <v>0</v>
      </c>
      <c r="F153" s="34">
        <f>IF(D153="MDR",1.3,0)+IF(D153="D12",1.23,0)+IF(D153="D14",1.17,0)+IF(D153="D16",1.12,0)+IF(D153="D19",1.07,0)+IF(D153="D20",1.04,0)+IF(D153="D35",1.1,0)+IF(D153="D50",1.17,0)+IF(D153="M12",1.18,0)+IF(D153="M14",1.12,0)+IF(D153="M16",1.07,0)+IF(D153="M19",1.03,0)+IF(D153="M20",1,0)+IF(D153="M40",1.05,0)+IF(D153="M50",1.1,0)+IF(D153="D60",1.25,0)+IF(D153="M70",1.21,0)</f>
        <v>1.05</v>
      </c>
      <c r="G153" s="35">
        <f>IF(I153&gt;0,1,0)+IF(M153&gt;0,1,0)+IF(Q153&gt;0,1,0)+IF(U153&gt;0,1,0)+IF(Y153&gt;0,1,0)+IF(AC153&gt;0,1,0)+IF(AG153&gt;0,1,0)+IF(AK153&gt;0,1,0)+IF(AO153&gt;0,1,0)+IF(AS153&gt;0,1,0)+IF(AW153&gt;0,1,0)+IF(BA153&gt;0,1,0)+IF(BE153,1,0)</f>
        <v>0</v>
      </c>
      <c r="H153" s="28" t="e">
        <f>E153/G153</f>
        <v>#DIV/0!</v>
      </c>
      <c r="I153" s="38">
        <v>0</v>
      </c>
      <c r="J153" s="34" t="s">
        <v>381</v>
      </c>
      <c r="K153" s="40" t="s">
        <v>381</v>
      </c>
      <c r="L153" s="35"/>
      <c r="M153" s="38">
        <v>0</v>
      </c>
      <c r="N153" s="34" t="s">
        <v>381</v>
      </c>
      <c r="O153" s="40" t="s">
        <v>381</v>
      </c>
      <c r="P153" s="28"/>
      <c r="Q153" s="38">
        <v>0</v>
      </c>
      <c r="R153" s="34" t="s">
        <v>381</v>
      </c>
      <c r="S153" s="40" t="s">
        <v>381</v>
      </c>
      <c r="T153" s="44"/>
      <c r="U153" s="38">
        <v>0</v>
      </c>
      <c r="V153" s="34" t="s">
        <v>381</v>
      </c>
      <c r="W153" s="40" t="s">
        <v>381</v>
      </c>
      <c r="X153" s="44"/>
      <c r="Y153" s="38">
        <v>0</v>
      </c>
      <c r="Z153" s="34" t="s">
        <v>381</v>
      </c>
      <c r="AA153" s="40" t="s">
        <v>381</v>
      </c>
      <c r="AB153" s="44"/>
      <c r="AC153" s="38">
        <v>0</v>
      </c>
      <c r="AD153" s="34" t="s">
        <v>381</v>
      </c>
      <c r="AE153" s="40" t="s">
        <v>381</v>
      </c>
      <c r="AF153" s="44"/>
      <c r="AG153" s="38">
        <v>0</v>
      </c>
      <c r="AH153" s="34" t="s">
        <v>381</v>
      </c>
      <c r="AI153" s="40" t="s">
        <v>381</v>
      </c>
      <c r="AJ153" s="44"/>
      <c r="AK153" s="38">
        <v>0</v>
      </c>
      <c r="AL153" s="34" t="s">
        <v>381</v>
      </c>
      <c r="AM153" s="40" t="s">
        <v>381</v>
      </c>
      <c r="AN153" s="44"/>
      <c r="AO153" s="38">
        <v>0</v>
      </c>
      <c r="AP153" s="34" t="s">
        <v>381</v>
      </c>
      <c r="AQ153" s="40" t="s">
        <v>381</v>
      </c>
      <c r="AR153" s="44"/>
      <c r="AS153" s="38">
        <v>0</v>
      </c>
      <c r="AT153" s="34" t="s">
        <v>381</v>
      </c>
      <c r="AU153" s="40" t="s">
        <v>381</v>
      </c>
      <c r="AV153" s="172"/>
      <c r="AW153" s="168"/>
      <c r="AX153" s="166"/>
      <c r="AY153" s="167"/>
      <c r="AZ153" s="172"/>
      <c r="BA153" s="168"/>
      <c r="BB153" s="166"/>
      <c r="BC153" s="167"/>
      <c r="BD153" s="172"/>
      <c r="BE153" s="168"/>
      <c r="BF153" s="166"/>
      <c r="BG153" s="167"/>
      <c r="BH153" s="168"/>
    </row>
    <row r="154" spans="1:60" s="174" customFormat="1" ht="12.75">
      <c r="A154" s="47" t="s">
        <v>496</v>
      </c>
      <c r="B154" s="33" t="s">
        <v>301</v>
      </c>
      <c r="C154" s="51" t="s">
        <v>155</v>
      </c>
      <c r="D154" s="27" t="s">
        <v>17</v>
      </c>
      <c r="E154" s="36">
        <f>F154*(I154+M154+Q154+U154+Y154+AC154+AG154+AK154+AO154+AS154+AW154+BA154+BE154)</f>
        <v>0</v>
      </c>
      <c r="F154" s="34">
        <f>IF(D154="MDR",1.3,0)+IF(D154="D12",1.23,0)+IF(D154="D14",1.17,0)+IF(D154="D16",1.12,0)+IF(D154="D19",1.07,0)+IF(D154="D20",1.04,0)+IF(D154="D35",1.1,0)+IF(D154="D50",1.17,0)+IF(D154="M12",1.18,0)+IF(D154="M14",1.12,0)+IF(D154="M16",1.07,0)+IF(D154="M19",1.03,0)+IF(D154="M20",1,0)+IF(D154="M40",1.05,0)+IF(D154="M50",1.1,0)+IF(D154="D60",1.25,0)+IF(D154="M70",1.21,0)</f>
        <v>1.3</v>
      </c>
      <c r="G154" s="35">
        <f>IF(I154&gt;0,1,0)+IF(M154&gt;0,1,0)+IF(Q154&gt;0,1,0)+IF(U154&gt;0,1,0)+IF(Y154&gt;0,1,0)+IF(AC154&gt;0,1,0)+IF(AG154&gt;0,1,0)+IF(AK154&gt;0,1,0)+IF(AO154&gt;0,1,0)+IF(AS154&gt;0,1,0)+IF(AW154&gt;0,1,0)+IF(BA154&gt;0,1,0)+IF(BE154,1,0)</f>
        <v>0</v>
      </c>
      <c r="H154" s="28" t="e">
        <f>E154/G154</f>
        <v>#DIV/0!</v>
      </c>
      <c r="I154" s="38">
        <v>0</v>
      </c>
      <c r="J154" s="34" t="s">
        <v>381</v>
      </c>
      <c r="K154" s="40" t="s">
        <v>381</v>
      </c>
      <c r="L154" s="28"/>
      <c r="M154" s="38">
        <v>0</v>
      </c>
      <c r="N154" s="34" t="s">
        <v>381</v>
      </c>
      <c r="O154" s="40" t="s">
        <v>381</v>
      </c>
      <c r="P154" s="29"/>
      <c r="Q154" s="38">
        <v>0</v>
      </c>
      <c r="R154" s="34" t="s">
        <v>381</v>
      </c>
      <c r="S154" s="40" t="s">
        <v>381</v>
      </c>
      <c r="T154" s="28"/>
      <c r="U154" s="38">
        <v>0</v>
      </c>
      <c r="V154" s="34" t="s">
        <v>381</v>
      </c>
      <c r="W154" s="40" t="s">
        <v>381</v>
      </c>
      <c r="X154" s="29"/>
      <c r="Y154" s="38">
        <v>0</v>
      </c>
      <c r="Z154" s="34" t="s">
        <v>381</v>
      </c>
      <c r="AA154" s="40" t="s">
        <v>381</v>
      </c>
      <c r="AB154" s="29"/>
      <c r="AC154" s="38">
        <v>0</v>
      </c>
      <c r="AD154" s="34" t="s">
        <v>381</v>
      </c>
      <c r="AE154" s="40" t="s">
        <v>381</v>
      </c>
      <c r="AF154" s="29"/>
      <c r="AG154" s="38">
        <v>0</v>
      </c>
      <c r="AH154" s="34" t="s">
        <v>381</v>
      </c>
      <c r="AI154" s="40" t="s">
        <v>381</v>
      </c>
      <c r="AJ154" s="44"/>
      <c r="AK154" s="38">
        <v>0</v>
      </c>
      <c r="AL154" s="34" t="s">
        <v>381</v>
      </c>
      <c r="AM154" s="40" t="s">
        <v>381</v>
      </c>
      <c r="AN154" s="44"/>
      <c r="AO154" s="38">
        <v>0</v>
      </c>
      <c r="AP154" s="34" t="s">
        <v>381</v>
      </c>
      <c r="AQ154" s="40" t="s">
        <v>381</v>
      </c>
      <c r="AR154" s="29"/>
      <c r="AS154" s="38">
        <v>0</v>
      </c>
      <c r="AT154" s="34" t="s">
        <v>381</v>
      </c>
      <c r="AU154" s="40" t="s">
        <v>381</v>
      </c>
      <c r="AV154" s="172"/>
      <c r="AW154" s="168"/>
      <c r="AX154" s="166"/>
      <c r="AY154" s="167"/>
      <c r="AZ154" s="172"/>
      <c r="BA154" s="168"/>
      <c r="BB154" s="166"/>
      <c r="BC154" s="167"/>
      <c r="BD154" s="172"/>
      <c r="BE154" s="168"/>
      <c r="BF154" s="166"/>
      <c r="BG154" s="167"/>
      <c r="BH154" s="168"/>
    </row>
    <row r="155" spans="1:60" s="174" customFormat="1" ht="12.75">
      <c r="A155" s="47" t="s">
        <v>497</v>
      </c>
      <c r="B155" s="33" t="s">
        <v>249</v>
      </c>
      <c r="C155" s="27" t="s">
        <v>251</v>
      </c>
      <c r="D155" s="27" t="s">
        <v>17</v>
      </c>
      <c r="E155" s="36">
        <f>F155*(I155+M155+Q155+U155+Y155+AC155+AG155+AK155+AO155+AS155+AW155+BA155+BE155)</f>
        <v>0</v>
      </c>
      <c r="F155" s="34">
        <f>IF(D155="MDR",1.3,0)+IF(D155="D12",1.23,0)+IF(D155="D14",1.17,0)+IF(D155="D16",1.12,0)+IF(D155="D19",1.07,0)+IF(D155="D20",1.04,0)+IF(D155="D35",1.1,0)+IF(D155="D50",1.17,0)+IF(D155="M12",1.18,0)+IF(D155="M14",1.12,0)+IF(D155="M16",1.07,0)+IF(D155="M19",1.03,0)+IF(D155="M20",1,0)+IF(D155="M40",1.05,0)+IF(D155="M50",1.1,0)+IF(D155="D60",1.25,0)+IF(D155="M70",1.21,0)</f>
        <v>1.3</v>
      </c>
      <c r="G155" s="35">
        <f>IF(I155&gt;0,1,0)+IF(M155&gt;0,1,0)+IF(Q155&gt;0,1,0)+IF(U155&gt;0,1,0)+IF(Y155&gt;0,1,0)+IF(AC155&gt;0,1,0)+IF(AG155&gt;0,1,0)+IF(AK155&gt;0,1,0)+IF(AO155&gt;0,1,0)+IF(AS155&gt;0,1,0)+IF(AW155&gt;0,1,0)+IF(BA155&gt;0,1,0)+IF(BE155,1,0)</f>
        <v>0</v>
      </c>
      <c r="H155" s="28" t="e">
        <f>E155/G155</f>
        <v>#DIV/0!</v>
      </c>
      <c r="I155" s="38">
        <v>0</v>
      </c>
      <c r="J155" s="34" t="s">
        <v>381</v>
      </c>
      <c r="K155" s="40" t="s">
        <v>381</v>
      </c>
      <c r="L155" s="28"/>
      <c r="M155" s="38">
        <v>0</v>
      </c>
      <c r="N155" s="34" t="s">
        <v>381</v>
      </c>
      <c r="O155" s="40" t="s">
        <v>381</v>
      </c>
      <c r="P155" s="28"/>
      <c r="Q155" s="38">
        <v>0</v>
      </c>
      <c r="R155" s="34" t="s">
        <v>381</v>
      </c>
      <c r="S155" s="40" t="s">
        <v>381</v>
      </c>
      <c r="T155" s="44"/>
      <c r="U155" s="38">
        <v>0</v>
      </c>
      <c r="V155" s="34" t="s">
        <v>381</v>
      </c>
      <c r="W155" s="40" t="s">
        <v>381</v>
      </c>
      <c r="X155" s="44"/>
      <c r="Y155" s="38">
        <v>0</v>
      </c>
      <c r="Z155" s="34" t="s">
        <v>381</v>
      </c>
      <c r="AA155" s="40" t="s">
        <v>381</v>
      </c>
      <c r="AB155" s="44"/>
      <c r="AC155" s="38">
        <v>0</v>
      </c>
      <c r="AD155" s="34" t="s">
        <v>381</v>
      </c>
      <c r="AE155" s="40" t="s">
        <v>381</v>
      </c>
      <c r="AF155" s="44"/>
      <c r="AG155" s="38">
        <v>0</v>
      </c>
      <c r="AH155" s="34" t="s">
        <v>381</v>
      </c>
      <c r="AI155" s="40" t="s">
        <v>381</v>
      </c>
      <c r="AJ155" s="44"/>
      <c r="AK155" s="38">
        <v>0</v>
      </c>
      <c r="AL155" s="34" t="s">
        <v>381</v>
      </c>
      <c r="AM155" s="40" t="s">
        <v>381</v>
      </c>
      <c r="AN155" s="44"/>
      <c r="AO155" s="38">
        <v>0</v>
      </c>
      <c r="AP155" s="34" t="s">
        <v>381</v>
      </c>
      <c r="AQ155" s="40" t="s">
        <v>381</v>
      </c>
      <c r="AR155" s="44"/>
      <c r="AS155" s="38">
        <v>0</v>
      </c>
      <c r="AT155" s="34" t="s">
        <v>381</v>
      </c>
      <c r="AU155" s="40" t="s">
        <v>381</v>
      </c>
      <c r="AV155" s="172"/>
      <c r="AW155" s="168"/>
      <c r="AX155" s="166"/>
      <c r="AY155" s="167"/>
      <c r="AZ155" s="172"/>
      <c r="BA155" s="168"/>
      <c r="BB155" s="166"/>
      <c r="BC155" s="167"/>
      <c r="BD155" s="172"/>
      <c r="BE155" s="168"/>
      <c r="BF155" s="166"/>
      <c r="BG155" s="167"/>
      <c r="BH155" s="162"/>
    </row>
    <row r="156" spans="1:60" s="174" customFormat="1" ht="12.75">
      <c r="A156" s="47" t="s">
        <v>501</v>
      </c>
      <c r="B156" s="33" t="s">
        <v>247</v>
      </c>
      <c r="C156" s="27" t="s">
        <v>248</v>
      </c>
      <c r="D156" s="27" t="s">
        <v>17</v>
      </c>
      <c r="E156" s="36">
        <f>F156*(I156+M156+Q156+U156+Y156+AC156+AG156+AK156+AO156+AS156+AW156+BA156+BE156)</f>
        <v>0</v>
      </c>
      <c r="F156" s="34">
        <f>IF(D156="MDR",1.3,0)+IF(D156="D12",1.23,0)+IF(D156="D14",1.17,0)+IF(D156="D16",1.12,0)+IF(D156="D19",1.07,0)+IF(D156="D20",1.04,0)+IF(D156="D35",1.1,0)+IF(D156="D50",1.17,0)+IF(D156="M12",1.18,0)+IF(D156="M14",1.12,0)+IF(D156="M16",1.07,0)+IF(D156="M19",1.03,0)+IF(D156="M20",1,0)+IF(D156="M40",1.05,0)+IF(D156="M50",1.1,0)+IF(D156="D60",1.25,0)+IF(D156="M70",1.21,0)</f>
        <v>1.3</v>
      </c>
      <c r="G156" s="35">
        <f>IF(I156&gt;0,1,0)+IF(M156&gt;0,1,0)+IF(Q156&gt;0,1,0)+IF(U156&gt;0,1,0)+IF(Y156&gt;0,1,0)+IF(AC156&gt;0,1,0)+IF(AG156&gt;0,1,0)+IF(AK156&gt;0,1,0)+IF(AO156&gt;0,1,0)+IF(AS156&gt;0,1,0)+IF(AW156&gt;0,1,0)+IF(BA156&gt;0,1,0)+IF(BE156,1,0)</f>
        <v>0</v>
      </c>
      <c r="H156" s="28" t="e">
        <f>E156/G156</f>
        <v>#DIV/0!</v>
      </c>
      <c r="I156" s="38">
        <v>0</v>
      </c>
      <c r="J156" s="34" t="s">
        <v>381</v>
      </c>
      <c r="K156" s="40" t="s">
        <v>381</v>
      </c>
      <c r="L156" s="28"/>
      <c r="M156" s="38">
        <v>0</v>
      </c>
      <c r="N156" s="34" t="s">
        <v>381</v>
      </c>
      <c r="O156" s="40" t="s">
        <v>381</v>
      </c>
      <c r="P156" s="28"/>
      <c r="Q156" s="38">
        <v>0</v>
      </c>
      <c r="R156" s="34" t="s">
        <v>381</v>
      </c>
      <c r="S156" s="40" t="s">
        <v>381</v>
      </c>
      <c r="T156" s="44"/>
      <c r="U156" s="38">
        <v>0</v>
      </c>
      <c r="V156" s="34" t="s">
        <v>381</v>
      </c>
      <c r="W156" s="40" t="s">
        <v>381</v>
      </c>
      <c r="X156" s="44"/>
      <c r="Y156" s="38">
        <v>0</v>
      </c>
      <c r="Z156" s="34" t="s">
        <v>381</v>
      </c>
      <c r="AA156" s="40" t="s">
        <v>381</v>
      </c>
      <c r="AB156" s="44"/>
      <c r="AC156" s="38">
        <v>0</v>
      </c>
      <c r="AD156" s="34" t="s">
        <v>381</v>
      </c>
      <c r="AE156" s="40" t="s">
        <v>381</v>
      </c>
      <c r="AF156" s="44"/>
      <c r="AG156" s="38">
        <v>0</v>
      </c>
      <c r="AH156" s="34" t="s">
        <v>381</v>
      </c>
      <c r="AI156" s="40" t="s">
        <v>381</v>
      </c>
      <c r="AJ156" s="44"/>
      <c r="AK156" s="38">
        <v>0</v>
      </c>
      <c r="AL156" s="34" t="s">
        <v>381</v>
      </c>
      <c r="AM156" s="40" t="s">
        <v>381</v>
      </c>
      <c r="AN156" s="44"/>
      <c r="AO156" s="38">
        <v>0</v>
      </c>
      <c r="AP156" s="34" t="s">
        <v>381</v>
      </c>
      <c r="AQ156" s="40" t="s">
        <v>381</v>
      </c>
      <c r="AR156" s="44"/>
      <c r="AS156" s="38">
        <v>0</v>
      </c>
      <c r="AT156" s="34" t="s">
        <v>381</v>
      </c>
      <c r="AU156" s="40" t="s">
        <v>381</v>
      </c>
      <c r="AV156" s="171"/>
      <c r="AW156" s="168"/>
      <c r="AX156" s="166"/>
      <c r="AY156" s="167"/>
      <c r="AZ156" s="172"/>
      <c r="BA156" s="168"/>
      <c r="BB156" s="166"/>
      <c r="BC156" s="167"/>
      <c r="BD156" s="172"/>
      <c r="BE156" s="168"/>
      <c r="BF156" s="166"/>
      <c r="BG156" s="167"/>
      <c r="BH156" s="168"/>
    </row>
    <row r="157" spans="1:60" s="174" customFormat="1" ht="12.75">
      <c r="A157" s="47" t="s">
        <v>516</v>
      </c>
      <c r="B157" s="33" t="s">
        <v>299</v>
      </c>
      <c r="C157" s="51" t="s">
        <v>319</v>
      </c>
      <c r="D157" s="27" t="s">
        <v>17</v>
      </c>
      <c r="E157" s="36">
        <f>F157*(I157+M157+Q157+U157+Y157+AC157+AG157+AK157+AO157+AS157+AW157+BA157+BE157)</f>
        <v>0</v>
      </c>
      <c r="F157" s="34">
        <f>IF(D157="MDR",1.3,0)+IF(D157="D12",1.23,0)+IF(D157="D14",1.17,0)+IF(D157="D16",1.12,0)+IF(D157="D19",1.07,0)+IF(D157="D20",1.04,0)+IF(D157="D35",1.1,0)+IF(D157="D50",1.17,0)+IF(D157="M12",1.18,0)+IF(D157="M14",1.12,0)+IF(D157="M16",1.07,0)+IF(D157="M19",1.03,0)+IF(D157="M20",1,0)+IF(D157="M40",1.05,0)+IF(D157="M50",1.1,0)+IF(D157="D60",1.25,0)+IF(D157="M70",1.21,0)</f>
        <v>1.3</v>
      </c>
      <c r="G157" s="35">
        <f>IF(I157&gt;0,1,0)+IF(M157&gt;0,1,0)+IF(Q157&gt;0,1,0)+IF(U157&gt;0,1,0)+IF(Y157&gt;0,1,0)+IF(AC157&gt;0,1,0)+IF(AG157&gt;0,1,0)+IF(AK157&gt;0,1,0)+IF(AO157&gt;0,1,0)+IF(AS157&gt;0,1,0)+IF(AW157&gt;0,1,0)+IF(BA157&gt;0,1,0)+IF(BE157,1,0)</f>
        <v>0</v>
      </c>
      <c r="H157" s="28" t="e">
        <f>E157/G157</f>
        <v>#DIV/0!</v>
      </c>
      <c r="I157" s="38">
        <v>0</v>
      </c>
      <c r="J157" s="34" t="s">
        <v>381</v>
      </c>
      <c r="K157" s="40" t="s">
        <v>381</v>
      </c>
      <c r="L157" s="28"/>
      <c r="M157" s="38">
        <v>0</v>
      </c>
      <c r="N157" s="34" t="s">
        <v>381</v>
      </c>
      <c r="O157" s="40" t="s">
        <v>381</v>
      </c>
      <c r="P157" s="29"/>
      <c r="Q157" s="38">
        <v>0</v>
      </c>
      <c r="R157" s="34" t="s">
        <v>381</v>
      </c>
      <c r="S157" s="40" t="s">
        <v>381</v>
      </c>
      <c r="T157" s="28"/>
      <c r="U157" s="38">
        <v>0</v>
      </c>
      <c r="V157" s="34" t="s">
        <v>381</v>
      </c>
      <c r="W157" s="40" t="s">
        <v>381</v>
      </c>
      <c r="X157" s="29"/>
      <c r="Y157" s="38">
        <v>0</v>
      </c>
      <c r="Z157" s="34" t="s">
        <v>381</v>
      </c>
      <c r="AA157" s="40" t="s">
        <v>381</v>
      </c>
      <c r="AB157" s="29"/>
      <c r="AC157" s="38">
        <v>0</v>
      </c>
      <c r="AD157" s="34" t="s">
        <v>381</v>
      </c>
      <c r="AE157" s="40" t="s">
        <v>381</v>
      </c>
      <c r="AF157" s="29"/>
      <c r="AG157" s="38">
        <v>0</v>
      </c>
      <c r="AH157" s="34" t="s">
        <v>381</v>
      </c>
      <c r="AI157" s="40" t="s">
        <v>381</v>
      </c>
      <c r="AJ157" s="28"/>
      <c r="AK157" s="38">
        <v>0</v>
      </c>
      <c r="AL157" s="34" t="s">
        <v>381</v>
      </c>
      <c r="AM157" s="40" t="s">
        <v>381</v>
      </c>
      <c r="AN157" s="44"/>
      <c r="AO157" s="38">
        <v>0</v>
      </c>
      <c r="AP157" s="34" t="s">
        <v>381</v>
      </c>
      <c r="AQ157" s="40" t="s">
        <v>381</v>
      </c>
      <c r="AR157" s="29"/>
      <c r="AS157" s="38">
        <v>0</v>
      </c>
      <c r="AT157" s="34" t="s">
        <v>381</v>
      </c>
      <c r="AU157" s="40" t="s">
        <v>381</v>
      </c>
      <c r="AV157" s="172"/>
      <c r="AW157" s="168"/>
      <c r="AX157" s="166"/>
      <c r="AY157" s="167"/>
      <c r="AZ157" s="172"/>
      <c r="BA157" s="168"/>
      <c r="BB157" s="166"/>
      <c r="BC157" s="167"/>
      <c r="BD157" s="172"/>
      <c r="BE157" s="168"/>
      <c r="BF157" s="166"/>
      <c r="BG157" s="167"/>
      <c r="BH157" s="168"/>
    </row>
    <row r="158" spans="1:60" s="174" customFormat="1" ht="13.5" thickBot="1">
      <c r="A158" s="47" t="s">
        <v>519</v>
      </c>
      <c r="B158" s="33" t="s">
        <v>374</v>
      </c>
      <c r="C158" s="51" t="s">
        <v>155</v>
      </c>
      <c r="D158" s="27" t="s">
        <v>17</v>
      </c>
      <c r="E158" s="36">
        <f>F158*(I158+M158+Q158+U158+Y158+AC158+AG158+AK158+AO158+AS158+AW158+BA158+BE158)</f>
        <v>0</v>
      </c>
      <c r="F158" s="34">
        <f>IF(D158="MDR",1.3,0)+IF(D158="D12",1.23,0)+IF(D158="D14",1.17,0)+IF(D158="D16",1.12,0)+IF(D158="D19",1.07,0)+IF(D158="D20",1.04,0)+IF(D158="D35",1.1,0)+IF(D158="D50",1.17,0)+IF(D158="M12",1.18,0)+IF(D158="M14",1.12,0)+IF(D158="M16",1.07,0)+IF(D158="M19",1.03,0)+IF(D158="M20",1,0)+IF(D158="M40",1.05,0)+IF(D158="M50",1.1,0)+IF(D158="D60",1.25,0)+IF(D158="M70",1.21,0)</f>
        <v>1.3</v>
      </c>
      <c r="G158" s="35">
        <f>IF(I158&gt;0,1,0)+IF(M158&gt;0,1,0)+IF(Q158&gt;0,1,0)+IF(U158&gt;0,1,0)+IF(Y158&gt;0,1,0)+IF(AC158&gt;0,1,0)+IF(AG158&gt;0,1,0)+IF(AK158&gt;0,1,0)+IF(AO158&gt;0,1,0)+IF(AS158&gt;0,1,0)+IF(AW158&gt;0,1,0)+IF(BA158&gt;0,1,0)+IF(BE158,1,0)</f>
        <v>0</v>
      </c>
      <c r="H158" s="28" t="e">
        <f>E158/G158</f>
        <v>#DIV/0!</v>
      </c>
      <c r="I158" s="148">
        <v>0</v>
      </c>
      <c r="J158" s="149" t="s">
        <v>381</v>
      </c>
      <c r="K158" s="150" t="s">
        <v>381</v>
      </c>
      <c r="L158" s="29"/>
      <c r="M158" s="148">
        <v>0</v>
      </c>
      <c r="N158" s="149" t="s">
        <v>381</v>
      </c>
      <c r="O158" s="150" t="s">
        <v>381</v>
      </c>
      <c r="P158" s="29"/>
      <c r="Q158" s="148">
        <v>0</v>
      </c>
      <c r="R158" s="149" t="s">
        <v>381</v>
      </c>
      <c r="S158" s="150" t="s">
        <v>381</v>
      </c>
      <c r="T158" s="29"/>
      <c r="U158" s="148">
        <v>0</v>
      </c>
      <c r="V158" s="149" t="s">
        <v>381</v>
      </c>
      <c r="W158" s="150" t="s">
        <v>381</v>
      </c>
      <c r="X158" s="31"/>
      <c r="Y158" s="148">
        <v>0</v>
      </c>
      <c r="Z158" s="149" t="s">
        <v>381</v>
      </c>
      <c r="AA158" s="150" t="s">
        <v>381</v>
      </c>
      <c r="AB158" s="31"/>
      <c r="AC158" s="148">
        <v>0</v>
      </c>
      <c r="AD158" s="149" t="s">
        <v>381</v>
      </c>
      <c r="AE158" s="150" t="s">
        <v>381</v>
      </c>
      <c r="AF158" s="44"/>
      <c r="AG158" s="148">
        <v>0</v>
      </c>
      <c r="AH158" s="149" t="s">
        <v>381</v>
      </c>
      <c r="AI158" s="150" t="s">
        <v>381</v>
      </c>
      <c r="AJ158" s="44"/>
      <c r="AK158" s="148">
        <v>0</v>
      </c>
      <c r="AL158" s="149" t="s">
        <v>381</v>
      </c>
      <c r="AM158" s="150" t="s">
        <v>381</v>
      </c>
      <c r="AN158" s="44"/>
      <c r="AO158" s="148">
        <v>0</v>
      </c>
      <c r="AP158" s="149" t="s">
        <v>381</v>
      </c>
      <c r="AQ158" s="150" t="s">
        <v>381</v>
      </c>
      <c r="AR158" s="44"/>
      <c r="AS158" s="148">
        <v>0</v>
      </c>
      <c r="AT158" s="149" t="s">
        <v>381</v>
      </c>
      <c r="AU158" s="150" t="s">
        <v>381</v>
      </c>
      <c r="AV158" s="172"/>
      <c r="AW158" s="168"/>
      <c r="AX158" s="166"/>
      <c r="AY158" s="167"/>
      <c r="AZ158" s="172"/>
      <c r="BA158" s="168"/>
      <c r="BB158" s="166"/>
      <c r="BC158" s="167"/>
      <c r="BD158" s="172"/>
      <c r="BE158" s="168"/>
      <c r="BF158" s="166"/>
      <c r="BG158" s="167"/>
      <c r="BH158" s="162"/>
    </row>
    <row r="159" spans="2:69" ht="12.75">
      <c r="B159" s="33"/>
      <c r="C159" s="27"/>
      <c r="E159" s="36"/>
      <c r="F159" s="34"/>
      <c r="G159" s="35"/>
      <c r="H159" s="28"/>
      <c r="I159" s="28"/>
      <c r="J159" s="34"/>
      <c r="K159" s="35"/>
      <c r="L159" s="28"/>
      <c r="M159" s="28"/>
      <c r="N159" s="34"/>
      <c r="O159" s="35"/>
      <c r="P159" s="35"/>
      <c r="Q159" s="28"/>
      <c r="R159" s="34"/>
      <c r="S159" s="35"/>
      <c r="T159" s="44"/>
      <c r="U159" s="28"/>
      <c r="V159" s="34"/>
      <c r="W159" s="35"/>
      <c r="X159" s="44"/>
      <c r="Y159" s="28"/>
      <c r="Z159" s="34"/>
      <c r="AA159" s="35"/>
      <c r="AB159" s="44"/>
      <c r="AC159" s="28"/>
      <c r="AD159" s="34"/>
      <c r="AE159" s="35"/>
      <c r="AF159" s="44"/>
      <c r="AG159" s="28"/>
      <c r="AH159" s="34"/>
      <c r="AI159" s="35"/>
      <c r="AJ159" s="44"/>
      <c r="AK159" s="28"/>
      <c r="AL159" s="34"/>
      <c r="AM159" s="35"/>
      <c r="AN159" s="44"/>
      <c r="AO159" s="28"/>
      <c r="AP159" s="34"/>
      <c r="AQ159" s="35"/>
      <c r="AR159" s="44"/>
      <c r="AS159" s="28"/>
      <c r="AT159" s="34"/>
      <c r="AU159" s="35"/>
      <c r="AV159" s="44"/>
      <c r="AW159" s="28"/>
      <c r="AX159" s="34"/>
      <c r="AY159" s="35"/>
      <c r="AZ159" s="44"/>
      <c r="BA159" s="28"/>
      <c r="BB159" s="34"/>
      <c r="BC159" s="35"/>
      <c r="BD159" s="44"/>
      <c r="BE159" s="28"/>
      <c r="BF159" s="34"/>
      <c r="BG159" s="35"/>
      <c r="BH159" s="28"/>
      <c r="BI159" s="24"/>
      <c r="BJ159" s="24"/>
      <c r="BK159" s="24"/>
      <c r="BL159" s="24"/>
      <c r="BM159" s="24"/>
      <c r="BN159" s="24"/>
      <c r="BO159" s="24"/>
      <c r="BP159" s="24"/>
      <c r="BQ159" s="24"/>
    </row>
    <row r="160" spans="2:69" ht="12.75">
      <c r="B160" s="33"/>
      <c r="C160" s="51"/>
      <c r="E160" s="36"/>
      <c r="F160" s="34"/>
      <c r="G160" s="35"/>
      <c r="H160" s="28"/>
      <c r="I160" s="28"/>
      <c r="J160" s="34"/>
      <c r="K160" s="35"/>
      <c r="L160" s="28"/>
      <c r="M160" s="28"/>
      <c r="N160" s="34"/>
      <c r="O160" s="35"/>
      <c r="P160" s="29"/>
      <c r="Q160" s="28"/>
      <c r="R160" s="34"/>
      <c r="S160" s="35"/>
      <c r="T160" s="28"/>
      <c r="U160" s="28"/>
      <c r="V160" s="34"/>
      <c r="W160" s="35"/>
      <c r="X160" s="29"/>
      <c r="Y160" s="28"/>
      <c r="Z160" s="34"/>
      <c r="AA160" s="35"/>
      <c r="AB160" s="29"/>
      <c r="AC160" s="28"/>
      <c r="AD160" s="34"/>
      <c r="AE160" s="35"/>
      <c r="AF160" s="29"/>
      <c r="AG160" s="28"/>
      <c r="AH160" s="34"/>
      <c r="AI160" s="35"/>
      <c r="AJ160" s="44"/>
      <c r="AK160" s="28"/>
      <c r="AL160" s="34"/>
      <c r="AM160" s="35"/>
      <c r="AN160" s="44"/>
      <c r="AO160" s="28"/>
      <c r="AP160" s="34"/>
      <c r="AQ160" s="35"/>
      <c r="AR160" s="29"/>
      <c r="AS160" s="28"/>
      <c r="AT160" s="34"/>
      <c r="AU160" s="35"/>
      <c r="AV160" s="29"/>
      <c r="AW160" s="28"/>
      <c r="AX160" s="34"/>
      <c r="AY160" s="35"/>
      <c r="AZ160" s="44"/>
      <c r="BA160" s="28"/>
      <c r="BB160" s="34"/>
      <c r="BC160" s="35"/>
      <c r="BD160" s="44"/>
      <c r="BE160" s="28"/>
      <c r="BF160" s="34"/>
      <c r="BG160" s="35"/>
      <c r="BH160" s="33"/>
      <c r="BI160" s="24"/>
      <c r="BJ160" s="24"/>
      <c r="BK160" s="24"/>
      <c r="BL160" s="24"/>
      <c r="BM160" s="24"/>
      <c r="BN160" s="24"/>
      <c r="BO160" s="24"/>
      <c r="BP160" s="24"/>
      <c r="BQ160" s="24"/>
    </row>
    <row r="161" spans="2:69" ht="12.75">
      <c r="B161" s="33"/>
      <c r="C161" s="27"/>
      <c r="E161" s="36"/>
      <c r="F161" s="34"/>
      <c r="G161" s="35"/>
      <c r="H161" s="28"/>
      <c r="I161" s="28"/>
      <c r="J161" s="34"/>
      <c r="K161" s="35"/>
      <c r="L161" s="28"/>
      <c r="M161" s="28"/>
      <c r="N161" s="34"/>
      <c r="O161" s="35"/>
      <c r="P161" s="35"/>
      <c r="Q161" s="28"/>
      <c r="R161" s="34"/>
      <c r="S161" s="35"/>
      <c r="T161" s="44"/>
      <c r="U161" s="28"/>
      <c r="V161" s="34"/>
      <c r="W161" s="35"/>
      <c r="X161" s="44"/>
      <c r="Y161" s="28"/>
      <c r="Z161" s="34"/>
      <c r="AA161" s="35"/>
      <c r="AB161" s="44"/>
      <c r="AC161" s="28"/>
      <c r="AD161" s="34"/>
      <c r="AE161" s="35"/>
      <c r="AF161" s="44"/>
      <c r="AG161" s="28"/>
      <c r="AH161" s="34"/>
      <c r="AI161" s="35"/>
      <c r="AJ161" s="44"/>
      <c r="AK161" s="28"/>
      <c r="AL161" s="34"/>
      <c r="AM161" s="35"/>
      <c r="AN161" s="44"/>
      <c r="AO161" s="28"/>
      <c r="AP161" s="34"/>
      <c r="AQ161" s="35"/>
      <c r="AR161" s="44"/>
      <c r="AS161" s="28"/>
      <c r="AT161" s="34"/>
      <c r="AU161" s="35"/>
      <c r="AV161" s="44"/>
      <c r="AW161" s="28"/>
      <c r="AX161" s="34"/>
      <c r="AY161" s="35"/>
      <c r="AZ161" s="44"/>
      <c r="BA161" s="28"/>
      <c r="BB161" s="34"/>
      <c r="BC161" s="35"/>
      <c r="BD161" s="44"/>
      <c r="BE161" s="28"/>
      <c r="BF161" s="34"/>
      <c r="BG161" s="35"/>
      <c r="BH161" s="28"/>
      <c r="BI161" s="24"/>
      <c r="BJ161" s="24"/>
      <c r="BK161" s="24"/>
      <c r="BL161" s="24"/>
      <c r="BM161" s="24"/>
      <c r="BN161" s="24"/>
      <c r="BO161" s="24"/>
      <c r="BP161" s="24"/>
      <c r="BQ161" s="24"/>
    </row>
    <row r="162" spans="2:69" ht="12.75">
      <c r="B162" s="33"/>
      <c r="C162" s="27"/>
      <c r="E162" s="36"/>
      <c r="F162" s="34"/>
      <c r="G162" s="35"/>
      <c r="H162" s="28"/>
      <c r="I162" s="28"/>
      <c r="J162" s="34"/>
      <c r="K162" s="35"/>
      <c r="L162" s="28"/>
      <c r="M162" s="28"/>
      <c r="N162" s="34"/>
      <c r="O162" s="35"/>
      <c r="P162" s="35"/>
      <c r="Q162" s="28"/>
      <c r="R162" s="34"/>
      <c r="S162" s="35"/>
      <c r="T162" s="44"/>
      <c r="U162" s="28"/>
      <c r="V162" s="34"/>
      <c r="W162" s="35"/>
      <c r="X162" s="44"/>
      <c r="Y162" s="28"/>
      <c r="Z162" s="34"/>
      <c r="AA162" s="35"/>
      <c r="AB162" s="44"/>
      <c r="AC162" s="28"/>
      <c r="AD162" s="34"/>
      <c r="AE162" s="35"/>
      <c r="AF162" s="44"/>
      <c r="AG162" s="28"/>
      <c r="AH162" s="34"/>
      <c r="AI162" s="35"/>
      <c r="AJ162" s="44"/>
      <c r="AK162" s="28"/>
      <c r="AL162" s="34"/>
      <c r="AM162" s="35"/>
      <c r="AN162" s="44"/>
      <c r="AO162" s="28"/>
      <c r="AP162" s="34"/>
      <c r="AQ162" s="35"/>
      <c r="AR162" s="44"/>
      <c r="AS162" s="28"/>
      <c r="AT162" s="34"/>
      <c r="AU162" s="35"/>
      <c r="AV162" s="44"/>
      <c r="AW162" s="28"/>
      <c r="AX162" s="34"/>
      <c r="AY162" s="35"/>
      <c r="AZ162" s="44"/>
      <c r="BA162" s="28"/>
      <c r="BB162" s="34"/>
      <c r="BC162" s="35"/>
      <c r="BD162" s="44"/>
      <c r="BE162" s="28"/>
      <c r="BF162" s="34"/>
      <c r="BG162" s="35"/>
      <c r="BH162" s="28"/>
      <c r="BI162" s="24"/>
      <c r="BJ162" s="24"/>
      <c r="BK162" s="24"/>
      <c r="BL162" s="24"/>
      <c r="BM162" s="24"/>
      <c r="BN162" s="24"/>
      <c r="BO162" s="24"/>
      <c r="BP162" s="24"/>
      <c r="BQ162" s="24"/>
    </row>
    <row r="163" spans="2:69" ht="12.75">
      <c r="B163" s="33"/>
      <c r="C163" s="27"/>
      <c r="E163" s="36"/>
      <c r="F163" s="34"/>
      <c r="G163" s="35"/>
      <c r="H163" s="28"/>
      <c r="I163" s="28"/>
      <c r="J163" s="34"/>
      <c r="K163" s="35"/>
      <c r="L163" s="35"/>
      <c r="M163" s="28"/>
      <c r="N163" s="34"/>
      <c r="O163" s="35"/>
      <c r="P163" s="28"/>
      <c r="Q163" s="28"/>
      <c r="R163" s="34"/>
      <c r="S163" s="35"/>
      <c r="T163" s="44"/>
      <c r="U163" s="28"/>
      <c r="V163" s="34"/>
      <c r="W163" s="35"/>
      <c r="X163" s="44"/>
      <c r="Y163" s="28"/>
      <c r="Z163" s="34"/>
      <c r="AA163" s="35"/>
      <c r="AB163" s="44"/>
      <c r="AC163" s="28"/>
      <c r="AD163" s="34"/>
      <c r="AE163" s="35"/>
      <c r="AF163" s="44"/>
      <c r="AG163" s="28"/>
      <c r="AH163" s="34"/>
      <c r="AI163" s="35"/>
      <c r="AJ163" s="44"/>
      <c r="AK163" s="28"/>
      <c r="AL163" s="34"/>
      <c r="AM163" s="35"/>
      <c r="AN163" s="44"/>
      <c r="AO163" s="28"/>
      <c r="AP163" s="34"/>
      <c r="AQ163" s="35"/>
      <c r="AR163" s="44"/>
      <c r="AS163" s="28"/>
      <c r="AT163" s="34"/>
      <c r="AU163" s="35"/>
      <c r="AV163" s="44"/>
      <c r="AW163" s="28"/>
      <c r="AX163" s="34"/>
      <c r="AY163" s="35"/>
      <c r="AZ163" s="44"/>
      <c r="BA163" s="28"/>
      <c r="BB163" s="34"/>
      <c r="BC163" s="35"/>
      <c r="BD163" s="44"/>
      <c r="BE163" s="28"/>
      <c r="BF163" s="34"/>
      <c r="BG163" s="35"/>
      <c r="BH163" s="28"/>
      <c r="BI163" s="24"/>
      <c r="BJ163" s="24"/>
      <c r="BK163" s="24"/>
      <c r="BL163" s="24"/>
      <c r="BM163" s="24"/>
      <c r="BN163" s="24"/>
      <c r="BO163" s="24"/>
      <c r="BP163" s="24"/>
      <c r="BQ163" s="24"/>
    </row>
    <row r="164" spans="2:69" ht="12.75">
      <c r="B164" s="33"/>
      <c r="C164" s="27"/>
      <c r="E164" s="36"/>
      <c r="F164" s="34"/>
      <c r="G164" s="35"/>
      <c r="H164" s="28"/>
      <c r="I164" s="28"/>
      <c r="J164" s="34"/>
      <c r="K164" s="35"/>
      <c r="L164" s="28"/>
      <c r="M164" s="28"/>
      <c r="N164" s="34"/>
      <c r="O164" s="35"/>
      <c r="P164" s="35"/>
      <c r="Q164" s="28"/>
      <c r="R164" s="34"/>
      <c r="S164" s="35"/>
      <c r="T164" s="44"/>
      <c r="U164" s="28"/>
      <c r="V164" s="34"/>
      <c r="W164" s="35"/>
      <c r="X164" s="44"/>
      <c r="Y164" s="28"/>
      <c r="Z164" s="34"/>
      <c r="AA164" s="35"/>
      <c r="AB164" s="44"/>
      <c r="AC164" s="28"/>
      <c r="AD164" s="34"/>
      <c r="AE164" s="35"/>
      <c r="AF164" s="44"/>
      <c r="AG164" s="28"/>
      <c r="AH164" s="34"/>
      <c r="AI164" s="35"/>
      <c r="AJ164" s="44"/>
      <c r="AK164" s="28"/>
      <c r="AL164" s="34"/>
      <c r="AM164" s="35"/>
      <c r="AN164" s="44"/>
      <c r="AO164" s="28"/>
      <c r="AP164" s="34"/>
      <c r="AQ164" s="35"/>
      <c r="AR164" s="44"/>
      <c r="AS164" s="28"/>
      <c r="AT164" s="34"/>
      <c r="AU164" s="35"/>
      <c r="AV164" s="44"/>
      <c r="AW164" s="28"/>
      <c r="AX164" s="34"/>
      <c r="AY164" s="35"/>
      <c r="AZ164" s="44"/>
      <c r="BA164" s="28"/>
      <c r="BB164" s="34"/>
      <c r="BC164" s="35"/>
      <c r="BD164" s="44"/>
      <c r="BE164" s="28"/>
      <c r="BF164" s="34"/>
      <c r="BG164" s="35"/>
      <c r="BH164" s="28"/>
      <c r="BI164" s="24"/>
      <c r="BJ164" s="24"/>
      <c r="BK164" s="24"/>
      <c r="BL164" s="24"/>
      <c r="BM164" s="24"/>
      <c r="BN164" s="24"/>
      <c r="BO164" s="24"/>
      <c r="BP164" s="24"/>
      <c r="BQ164" s="24"/>
    </row>
    <row r="165" spans="2:69" ht="12.75">
      <c r="B165" s="33"/>
      <c r="C165" s="27"/>
      <c r="E165" s="36"/>
      <c r="F165" s="34"/>
      <c r="G165" s="35"/>
      <c r="H165" s="28"/>
      <c r="I165" s="28"/>
      <c r="J165" s="34"/>
      <c r="K165" s="35"/>
      <c r="L165" s="28"/>
      <c r="M165" s="28"/>
      <c r="N165" s="34"/>
      <c r="O165" s="35"/>
      <c r="P165" s="35"/>
      <c r="Q165" s="28"/>
      <c r="R165" s="34"/>
      <c r="S165" s="35"/>
      <c r="T165" s="44"/>
      <c r="U165" s="28"/>
      <c r="V165" s="34"/>
      <c r="W165" s="35"/>
      <c r="X165" s="44"/>
      <c r="Y165" s="28"/>
      <c r="Z165" s="34"/>
      <c r="AA165" s="35"/>
      <c r="AB165" s="44"/>
      <c r="AC165" s="28"/>
      <c r="AD165" s="34"/>
      <c r="AE165" s="35"/>
      <c r="AF165" s="44"/>
      <c r="AG165" s="28"/>
      <c r="AH165" s="34"/>
      <c r="AI165" s="35"/>
      <c r="AJ165" s="44"/>
      <c r="AK165" s="28"/>
      <c r="AL165" s="34"/>
      <c r="AM165" s="35"/>
      <c r="AN165" s="44"/>
      <c r="AO165" s="28"/>
      <c r="AP165" s="34"/>
      <c r="AQ165" s="35"/>
      <c r="AR165" s="44"/>
      <c r="AS165" s="28"/>
      <c r="AT165" s="34"/>
      <c r="AU165" s="35"/>
      <c r="AV165" s="44"/>
      <c r="AW165" s="28"/>
      <c r="AX165" s="34"/>
      <c r="AY165" s="35"/>
      <c r="AZ165" s="44"/>
      <c r="BA165" s="28"/>
      <c r="BB165" s="34"/>
      <c r="BC165" s="35"/>
      <c r="BD165" s="44"/>
      <c r="BE165" s="28"/>
      <c r="BF165" s="34"/>
      <c r="BG165" s="35"/>
      <c r="BH165" s="28"/>
      <c r="BI165" s="24"/>
      <c r="BJ165" s="24"/>
      <c r="BK165" s="24"/>
      <c r="BL165" s="24"/>
      <c r="BM165" s="24"/>
      <c r="BN165" s="24"/>
      <c r="BO165" s="24"/>
      <c r="BP165" s="24"/>
      <c r="BQ165" s="24"/>
    </row>
    <row r="166" spans="2:69" ht="12.75">
      <c r="B166" s="33"/>
      <c r="C166" s="27"/>
      <c r="E166" s="36"/>
      <c r="F166" s="34"/>
      <c r="G166" s="35"/>
      <c r="H166" s="28"/>
      <c r="I166" s="28"/>
      <c r="J166" s="34"/>
      <c r="K166" s="35"/>
      <c r="L166" s="35"/>
      <c r="M166" s="28"/>
      <c r="N166" s="34"/>
      <c r="O166" s="35"/>
      <c r="P166" s="35"/>
      <c r="Q166" s="28"/>
      <c r="R166" s="34"/>
      <c r="S166" s="35"/>
      <c r="T166" s="44"/>
      <c r="U166" s="28"/>
      <c r="V166" s="34"/>
      <c r="W166" s="35"/>
      <c r="X166" s="44"/>
      <c r="Y166" s="28"/>
      <c r="Z166" s="34"/>
      <c r="AA166" s="35"/>
      <c r="AB166" s="44"/>
      <c r="AC166" s="28"/>
      <c r="AD166" s="34"/>
      <c r="AE166" s="35"/>
      <c r="AF166" s="44"/>
      <c r="AG166" s="28"/>
      <c r="AH166" s="34"/>
      <c r="AI166" s="35"/>
      <c r="AJ166" s="44"/>
      <c r="AK166" s="28"/>
      <c r="AL166" s="34"/>
      <c r="AM166" s="35"/>
      <c r="AN166" s="44"/>
      <c r="AO166" s="28"/>
      <c r="AP166" s="34"/>
      <c r="AQ166" s="35"/>
      <c r="AR166" s="44"/>
      <c r="AS166" s="28"/>
      <c r="AT166" s="34"/>
      <c r="AU166" s="35"/>
      <c r="AV166" s="44"/>
      <c r="AW166" s="28"/>
      <c r="AX166" s="34"/>
      <c r="AY166" s="35"/>
      <c r="AZ166" s="44"/>
      <c r="BA166" s="28"/>
      <c r="BB166" s="34"/>
      <c r="BC166" s="35"/>
      <c r="BD166" s="44"/>
      <c r="BE166" s="28"/>
      <c r="BF166" s="34"/>
      <c r="BG166" s="35"/>
      <c r="BH166" s="28"/>
      <c r="BI166" s="24"/>
      <c r="BJ166" s="24"/>
      <c r="BK166" s="24"/>
      <c r="BL166" s="24"/>
      <c r="BM166" s="24"/>
      <c r="BN166" s="24"/>
      <c r="BO166" s="24"/>
      <c r="BP166" s="24"/>
      <c r="BQ166" s="24"/>
    </row>
    <row r="167" spans="2:69" ht="12.75">
      <c r="B167" s="33"/>
      <c r="C167" s="51"/>
      <c r="E167" s="36"/>
      <c r="F167" s="34"/>
      <c r="G167" s="35"/>
      <c r="H167" s="28"/>
      <c r="I167" s="29"/>
      <c r="J167" s="30"/>
      <c r="K167" s="32"/>
      <c r="L167" s="29"/>
      <c r="M167" s="29"/>
      <c r="N167" s="30"/>
      <c r="O167" s="32"/>
      <c r="P167" s="29"/>
      <c r="Q167" s="29"/>
      <c r="R167" s="30"/>
      <c r="S167" s="32"/>
      <c r="T167" s="29"/>
      <c r="U167" s="29"/>
      <c r="V167" s="30"/>
      <c r="W167" s="32"/>
      <c r="X167" s="29"/>
      <c r="Y167" s="28"/>
      <c r="Z167" s="30"/>
      <c r="AA167" s="32"/>
      <c r="AB167" s="29"/>
      <c r="AC167" s="28"/>
      <c r="AD167" s="30"/>
      <c r="AE167" s="32"/>
      <c r="AF167" s="29"/>
      <c r="AG167" s="28"/>
      <c r="AH167" s="30"/>
      <c r="AI167" s="32"/>
      <c r="AJ167" s="29"/>
      <c r="AK167" s="28"/>
      <c r="AL167" s="30"/>
      <c r="AM167" s="32"/>
      <c r="AN167" s="29"/>
      <c r="AO167" s="28"/>
      <c r="AP167" s="30"/>
      <c r="AQ167" s="32"/>
      <c r="AR167" s="29"/>
      <c r="AS167" s="28"/>
      <c r="AT167" s="30"/>
      <c r="AU167" s="32"/>
      <c r="AV167" s="29"/>
      <c r="AW167" s="28"/>
      <c r="AX167" s="30"/>
      <c r="AY167" s="32"/>
      <c r="AZ167" s="29"/>
      <c r="BA167" s="28"/>
      <c r="BB167" s="30"/>
      <c r="BC167" s="32"/>
      <c r="BD167" s="29"/>
      <c r="BE167" s="28"/>
      <c r="BF167" s="30"/>
      <c r="BG167" s="32"/>
      <c r="BH167" s="33"/>
      <c r="BI167" s="24"/>
      <c r="BJ167" s="24"/>
      <c r="BK167" s="24"/>
      <c r="BL167" s="24"/>
      <c r="BM167" s="24"/>
      <c r="BN167" s="24"/>
      <c r="BO167" s="24"/>
      <c r="BP167" s="24"/>
      <c r="BQ167" s="24"/>
    </row>
    <row r="168" spans="2:69" ht="12.75">
      <c r="B168" s="33"/>
      <c r="C168" s="27"/>
      <c r="E168" s="36"/>
      <c r="F168" s="34"/>
      <c r="G168" s="35"/>
      <c r="H168" s="28"/>
      <c r="I168" s="28"/>
      <c r="J168" s="34"/>
      <c r="K168" s="35"/>
      <c r="L168" s="35"/>
      <c r="M168" s="28"/>
      <c r="N168" s="34"/>
      <c r="O168" s="35"/>
      <c r="P168" s="35"/>
      <c r="Q168" s="28"/>
      <c r="R168" s="34"/>
      <c r="S168" s="35"/>
      <c r="T168" s="44"/>
      <c r="U168" s="28"/>
      <c r="V168" s="34"/>
      <c r="W168" s="35"/>
      <c r="X168" s="44"/>
      <c r="Y168" s="28"/>
      <c r="Z168" s="34"/>
      <c r="AA168" s="35"/>
      <c r="AB168" s="44"/>
      <c r="AC168" s="28"/>
      <c r="AD168" s="34"/>
      <c r="AE168" s="35"/>
      <c r="AF168" s="44"/>
      <c r="AG168" s="28"/>
      <c r="AH168" s="34"/>
      <c r="AI168" s="35"/>
      <c r="AJ168" s="44"/>
      <c r="AK168" s="28"/>
      <c r="AL168" s="34"/>
      <c r="AM168" s="35"/>
      <c r="AN168" s="44"/>
      <c r="AO168" s="28"/>
      <c r="AP168" s="34"/>
      <c r="AQ168" s="35"/>
      <c r="AR168" s="44"/>
      <c r="AS168" s="28"/>
      <c r="AT168" s="34"/>
      <c r="AU168" s="35"/>
      <c r="AV168" s="44"/>
      <c r="AW168" s="28"/>
      <c r="AX168" s="34"/>
      <c r="AY168" s="35"/>
      <c r="AZ168" s="44"/>
      <c r="BA168" s="28"/>
      <c r="BB168" s="34"/>
      <c r="BC168" s="35"/>
      <c r="BD168" s="44"/>
      <c r="BE168" s="28"/>
      <c r="BF168" s="34"/>
      <c r="BG168" s="35"/>
      <c r="BH168" s="28"/>
      <c r="BI168" s="24"/>
      <c r="BJ168" s="24"/>
      <c r="BK168" s="24"/>
      <c r="BL168" s="24"/>
      <c r="BM168" s="24"/>
      <c r="BN168" s="24"/>
      <c r="BO168" s="24"/>
      <c r="BP168" s="24"/>
      <c r="BQ168" s="24"/>
    </row>
    <row r="169" spans="2:69" ht="12.75">
      <c r="B169" s="33"/>
      <c r="C169" s="27"/>
      <c r="E169" s="36"/>
      <c r="F169" s="34"/>
      <c r="G169" s="35"/>
      <c r="H169" s="28"/>
      <c r="I169" s="28"/>
      <c r="J169" s="34"/>
      <c r="K169" s="35"/>
      <c r="L169" s="28"/>
      <c r="M169" s="28"/>
      <c r="N169" s="34"/>
      <c r="O169" s="35"/>
      <c r="P169" s="35"/>
      <c r="Q169" s="28"/>
      <c r="R169" s="34"/>
      <c r="S169" s="35"/>
      <c r="T169" s="44"/>
      <c r="U169" s="28"/>
      <c r="V169" s="34"/>
      <c r="W169" s="35"/>
      <c r="X169" s="44"/>
      <c r="Y169" s="28"/>
      <c r="Z169" s="34"/>
      <c r="AA169" s="35"/>
      <c r="AB169" s="44"/>
      <c r="AC169" s="28"/>
      <c r="AD169" s="34"/>
      <c r="AE169" s="35"/>
      <c r="AF169" s="44"/>
      <c r="AG169" s="28"/>
      <c r="AH169" s="34"/>
      <c r="AI169" s="35"/>
      <c r="AJ169" s="44"/>
      <c r="AK169" s="28"/>
      <c r="AL169" s="34"/>
      <c r="AM169" s="35"/>
      <c r="AN169" s="44"/>
      <c r="AO169" s="28"/>
      <c r="AP169" s="34"/>
      <c r="AQ169" s="35"/>
      <c r="AR169" s="44"/>
      <c r="AS169" s="28"/>
      <c r="AT169" s="34"/>
      <c r="AU169" s="35"/>
      <c r="AV169" s="44"/>
      <c r="AW169" s="28"/>
      <c r="AX169" s="34"/>
      <c r="AY169" s="35"/>
      <c r="AZ169" s="44"/>
      <c r="BA169" s="28"/>
      <c r="BB169" s="34"/>
      <c r="BC169" s="35"/>
      <c r="BD169" s="44"/>
      <c r="BE169" s="28"/>
      <c r="BF169" s="34"/>
      <c r="BG169" s="35"/>
      <c r="BH169" s="28"/>
      <c r="BI169" s="24"/>
      <c r="BJ169" s="24"/>
      <c r="BK169" s="24"/>
      <c r="BL169" s="24"/>
      <c r="BM169" s="24"/>
      <c r="BN169" s="24"/>
      <c r="BO169" s="24"/>
      <c r="BP169" s="24"/>
      <c r="BQ169" s="24"/>
    </row>
    <row r="170" spans="2:69" ht="12.75">
      <c r="B170" s="33"/>
      <c r="C170" s="27"/>
      <c r="E170" s="36"/>
      <c r="F170" s="34"/>
      <c r="G170" s="35"/>
      <c r="H170" s="28"/>
      <c r="I170" s="28"/>
      <c r="J170" s="34"/>
      <c r="K170" s="35"/>
      <c r="L170" s="28"/>
      <c r="M170" s="28"/>
      <c r="N170" s="34"/>
      <c r="O170" s="35"/>
      <c r="P170" s="45"/>
      <c r="Q170" s="28"/>
      <c r="R170" s="34"/>
      <c r="S170" s="35"/>
      <c r="T170" s="44"/>
      <c r="U170" s="28"/>
      <c r="V170" s="34"/>
      <c r="W170" s="35"/>
      <c r="X170" s="44"/>
      <c r="Y170" s="28"/>
      <c r="Z170" s="34"/>
      <c r="AA170" s="35"/>
      <c r="AB170" s="44"/>
      <c r="AC170" s="28"/>
      <c r="AD170" s="34"/>
      <c r="AE170" s="35"/>
      <c r="AF170" s="44"/>
      <c r="AG170" s="28"/>
      <c r="AH170" s="34"/>
      <c r="AI170" s="35"/>
      <c r="AJ170" s="44"/>
      <c r="AK170" s="28"/>
      <c r="AL170" s="34"/>
      <c r="AM170" s="35"/>
      <c r="AN170" s="44"/>
      <c r="AO170" s="28"/>
      <c r="AP170" s="34"/>
      <c r="AQ170" s="35"/>
      <c r="AR170" s="44"/>
      <c r="AS170" s="28"/>
      <c r="AT170" s="34"/>
      <c r="AU170" s="35"/>
      <c r="AV170" s="44"/>
      <c r="AW170" s="28"/>
      <c r="AX170" s="34"/>
      <c r="AY170" s="35"/>
      <c r="AZ170" s="44"/>
      <c r="BA170" s="28"/>
      <c r="BB170" s="34"/>
      <c r="BC170" s="35"/>
      <c r="BD170" s="44"/>
      <c r="BE170" s="28"/>
      <c r="BF170" s="34"/>
      <c r="BG170" s="35"/>
      <c r="BH170" s="28"/>
      <c r="BI170" s="24"/>
      <c r="BJ170" s="24"/>
      <c r="BK170" s="24"/>
      <c r="BL170" s="24"/>
      <c r="BM170" s="24"/>
      <c r="BN170" s="24"/>
      <c r="BO170" s="24"/>
      <c r="BP170" s="24"/>
      <c r="BQ170" s="24"/>
    </row>
    <row r="171" spans="2:69" ht="12.75">
      <c r="B171" s="33"/>
      <c r="C171" s="27"/>
      <c r="E171" s="36"/>
      <c r="F171" s="34"/>
      <c r="G171" s="35"/>
      <c r="H171" s="28"/>
      <c r="I171" s="28"/>
      <c r="J171" s="34"/>
      <c r="K171" s="35"/>
      <c r="L171" s="28"/>
      <c r="M171" s="28"/>
      <c r="N171" s="34"/>
      <c r="O171" s="35"/>
      <c r="P171" s="35"/>
      <c r="Q171" s="28"/>
      <c r="R171" s="34"/>
      <c r="S171" s="35"/>
      <c r="T171" s="44"/>
      <c r="U171" s="28"/>
      <c r="V171" s="34"/>
      <c r="W171" s="35"/>
      <c r="X171" s="44"/>
      <c r="Y171" s="28"/>
      <c r="Z171" s="34"/>
      <c r="AA171" s="35"/>
      <c r="AB171" s="44"/>
      <c r="AC171" s="28"/>
      <c r="AD171" s="34"/>
      <c r="AE171" s="35"/>
      <c r="AF171" s="44"/>
      <c r="AG171" s="28"/>
      <c r="AH171" s="34"/>
      <c r="AI171" s="35"/>
      <c r="AJ171" s="44"/>
      <c r="AK171" s="28"/>
      <c r="AL171" s="34"/>
      <c r="AM171" s="35"/>
      <c r="AN171" s="44"/>
      <c r="AO171" s="28"/>
      <c r="AP171" s="34"/>
      <c r="AQ171" s="35"/>
      <c r="AR171" s="44"/>
      <c r="AS171" s="28"/>
      <c r="AT171" s="34"/>
      <c r="AU171" s="35"/>
      <c r="AV171" s="44"/>
      <c r="AW171" s="28"/>
      <c r="AX171" s="34"/>
      <c r="AY171" s="35"/>
      <c r="AZ171" s="44"/>
      <c r="BA171" s="28"/>
      <c r="BB171" s="34"/>
      <c r="BC171" s="35"/>
      <c r="BD171" s="44"/>
      <c r="BE171" s="28"/>
      <c r="BF171" s="34"/>
      <c r="BG171" s="35"/>
      <c r="BH171" s="28"/>
      <c r="BI171" s="24"/>
      <c r="BJ171" s="24"/>
      <c r="BK171" s="24"/>
      <c r="BL171" s="24"/>
      <c r="BM171" s="24"/>
      <c r="BN171" s="24"/>
      <c r="BO171" s="24"/>
      <c r="BP171" s="24"/>
      <c r="BQ171" s="24"/>
    </row>
    <row r="172" spans="2:69" ht="12.75">
      <c r="B172" s="33"/>
      <c r="C172" s="27"/>
      <c r="E172" s="36"/>
      <c r="F172" s="34"/>
      <c r="G172" s="35"/>
      <c r="H172" s="28"/>
      <c r="I172" s="28"/>
      <c r="J172" s="34"/>
      <c r="K172" s="35"/>
      <c r="L172" s="35"/>
      <c r="M172" s="28"/>
      <c r="N172" s="34"/>
      <c r="O172" s="35"/>
      <c r="P172" s="28"/>
      <c r="Q172" s="28"/>
      <c r="R172" s="34"/>
      <c r="S172" s="35"/>
      <c r="T172" s="44"/>
      <c r="U172" s="28"/>
      <c r="V172" s="34"/>
      <c r="W172" s="35"/>
      <c r="X172" s="44"/>
      <c r="Y172" s="28"/>
      <c r="Z172" s="34"/>
      <c r="AA172" s="35"/>
      <c r="AB172" s="44"/>
      <c r="AC172" s="28"/>
      <c r="AD172" s="34"/>
      <c r="AE172" s="35"/>
      <c r="AF172" s="44"/>
      <c r="AG172" s="28"/>
      <c r="AH172" s="34"/>
      <c r="AI172" s="35"/>
      <c r="AJ172" s="44"/>
      <c r="AK172" s="28"/>
      <c r="AL172" s="34"/>
      <c r="AM172" s="35"/>
      <c r="AN172" s="44"/>
      <c r="AO172" s="28"/>
      <c r="AP172" s="34"/>
      <c r="AQ172" s="35"/>
      <c r="AR172" s="44"/>
      <c r="AS172" s="28"/>
      <c r="AT172" s="34"/>
      <c r="AU172" s="35"/>
      <c r="AV172" s="44"/>
      <c r="AW172" s="28"/>
      <c r="AX172" s="34"/>
      <c r="AY172" s="35"/>
      <c r="AZ172" s="44"/>
      <c r="BA172" s="28"/>
      <c r="BB172" s="34"/>
      <c r="BC172" s="35"/>
      <c r="BD172" s="44"/>
      <c r="BE172" s="28"/>
      <c r="BF172" s="34"/>
      <c r="BG172" s="35"/>
      <c r="BH172" s="28"/>
      <c r="BI172" s="24"/>
      <c r="BJ172" s="24"/>
      <c r="BK172" s="24"/>
      <c r="BL172" s="24"/>
      <c r="BM172" s="24"/>
      <c r="BN172" s="24"/>
      <c r="BO172" s="24"/>
      <c r="BP172" s="24"/>
      <c r="BQ172" s="24"/>
    </row>
    <row r="173" spans="2:69" ht="12.75">
      <c r="B173" s="33"/>
      <c r="C173" s="27"/>
      <c r="E173" s="36"/>
      <c r="F173" s="34"/>
      <c r="G173" s="35"/>
      <c r="H173" s="28"/>
      <c r="I173" s="28"/>
      <c r="J173" s="34"/>
      <c r="K173" s="35"/>
      <c r="L173" s="28"/>
      <c r="M173" s="28"/>
      <c r="N173" s="34"/>
      <c r="O173" s="35"/>
      <c r="P173" s="28"/>
      <c r="Q173" s="28"/>
      <c r="R173" s="34"/>
      <c r="S173" s="35"/>
      <c r="T173" s="44"/>
      <c r="U173" s="28"/>
      <c r="V173" s="34"/>
      <c r="W173" s="35"/>
      <c r="X173" s="44"/>
      <c r="Y173" s="28"/>
      <c r="Z173" s="34"/>
      <c r="AA173" s="35"/>
      <c r="AB173" s="44"/>
      <c r="AC173" s="28"/>
      <c r="AD173" s="34"/>
      <c r="AE173" s="35"/>
      <c r="AF173" s="44"/>
      <c r="AG173" s="28"/>
      <c r="AH173" s="34"/>
      <c r="AI173" s="35"/>
      <c r="AJ173" s="44"/>
      <c r="AK173" s="28"/>
      <c r="AL173" s="34"/>
      <c r="AM173" s="35"/>
      <c r="AN173" s="44"/>
      <c r="AO173" s="28"/>
      <c r="AP173" s="34"/>
      <c r="AQ173" s="35"/>
      <c r="AR173" s="44"/>
      <c r="AS173" s="28"/>
      <c r="AT173" s="34"/>
      <c r="AU173" s="35"/>
      <c r="AV173" s="44"/>
      <c r="AW173" s="28"/>
      <c r="AX173" s="34"/>
      <c r="AY173" s="35"/>
      <c r="AZ173" s="44"/>
      <c r="BA173" s="28"/>
      <c r="BB173" s="34"/>
      <c r="BC173" s="35"/>
      <c r="BD173" s="44"/>
      <c r="BE173" s="28"/>
      <c r="BF173" s="34"/>
      <c r="BG173" s="35"/>
      <c r="BH173" s="28"/>
      <c r="BI173" s="24"/>
      <c r="BJ173" s="24"/>
      <c r="BK173" s="24"/>
      <c r="BL173" s="24"/>
      <c r="BM173" s="24"/>
      <c r="BN173" s="24"/>
      <c r="BO173" s="24"/>
      <c r="BP173" s="24"/>
      <c r="BQ173" s="24"/>
    </row>
    <row r="174" spans="2:69" ht="12.75">
      <c r="B174" s="33"/>
      <c r="C174" s="27"/>
      <c r="E174" s="36"/>
      <c r="F174" s="34"/>
      <c r="G174" s="35"/>
      <c r="H174" s="28"/>
      <c r="I174" s="28"/>
      <c r="J174" s="34"/>
      <c r="K174" s="35"/>
      <c r="L174" s="28"/>
      <c r="M174" s="28"/>
      <c r="N174" s="34"/>
      <c r="O174" s="35"/>
      <c r="P174" s="28"/>
      <c r="Q174" s="28"/>
      <c r="R174" s="34"/>
      <c r="S174" s="35"/>
      <c r="T174" s="44"/>
      <c r="U174" s="28"/>
      <c r="V174" s="34"/>
      <c r="W174" s="35"/>
      <c r="X174" s="44"/>
      <c r="Y174" s="28"/>
      <c r="Z174" s="34"/>
      <c r="AA174" s="35"/>
      <c r="AB174" s="44"/>
      <c r="AC174" s="28"/>
      <c r="AD174" s="34"/>
      <c r="AE174" s="35"/>
      <c r="AF174" s="44"/>
      <c r="AG174" s="28"/>
      <c r="AH174" s="34"/>
      <c r="AI174" s="35"/>
      <c r="AJ174" s="44"/>
      <c r="AK174" s="28"/>
      <c r="AL174" s="34"/>
      <c r="AM174" s="35"/>
      <c r="AN174" s="44"/>
      <c r="AO174" s="28"/>
      <c r="AP174" s="34"/>
      <c r="AQ174" s="35"/>
      <c r="AR174" s="44"/>
      <c r="AS174" s="28"/>
      <c r="AT174" s="34"/>
      <c r="AU174" s="35"/>
      <c r="AV174" s="44"/>
      <c r="AW174" s="28"/>
      <c r="AX174" s="34"/>
      <c r="AY174" s="35"/>
      <c r="AZ174" s="44"/>
      <c r="BA174" s="28"/>
      <c r="BB174" s="34"/>
      <c r="BC174" s="35"/>
      <c r="BD174" s="44"/>
      <c r="BE174" s="28"/>
      <c r="BF174" s="34"/>
      <c r="BG174" s="35"/>
      <c r="BH174" s="28"/>
      <c r="BI174" s="24"/>
      <c r="BJ174" s="24"/>
      <c r="BK174" s="24"/>
      <c r="BL174" s="24"/>
      <c r="BM174" s="24"/>
      <c r="BN174" s="24"/>
      <c r="BO174" s="24"/>
      <c r="BP174" s="24"/>
      <c r="BQ174" s="24"/>
    </row>
    <row r="175" spans="2:69" ht="12.75">
      <c r="B175" s="33"/>
      <c r="C175" s="51"/>
      <c r="E175" s="36"/>
      <c r="F175" s="34"/>
      <c r="G175" s="35"/>
      <c r="H175" s="28"/>
      <c r="I175" s="28"/>
      <c r="J175" s="34"/>
      <c r="K175" s="35"/>
      <c r="L175" s="29"/>
      <c r="M175" s="28"/>
      <c r="N175" s="34"/>
      <c r="O175" s="35"/>
      <c r="P175" s="29"/>
      <c r="Q175" s="28"/>
      <c r="R175" s="34"/>
      <c r="S175" s="35"/>
      <c r="T175" s="29"/>
      <c r="U175" s="28"/>
      <c r="V175" s="34"/>
      <c r="W175" s="35"/>
      <c r="X175" s="29"/>
      <c r="Y175" s="28"/>
      <c r="Z175" s="34"/>
      <c r="AA175" s="35"/>
      <c r="AB175" s="29"/>
      <c r="AC175" s="28"/>
      <c r="AD175" s="34"/>
      <c r="AE175" s="35"/>
      <c r="AF175" s="29"/>
      <c r="AG175" s="28"/>
      <c r="AH175" s="34"/>
      <c r="AI175" s="35"/>
      <c r="AJ175" s="29"/>
      <c r="AK175" s="28"/>
      <c r="AL175" s="34"/>
      <c r="AM175" s="35"/>
      <c r="AN175" s="29"/>
      <c r="AO175" s="28"/>
      <c r="AP175" s="34"/>
      <c r="AQ175" s="35"/>
      <c r="AR175" s="29"/>
      <c r="AS175" s="28"/>
      <c r="AT175" s="34"/>
      <c r="AU175" s="35"/>
      <c r="AV175" s="29"/>
      <c r="AW175" s="28"/>
      <c r="AX175" s="34"/>
      <c r="AY175" s="35"/>
      <c r="AZ175" s="29"/>
      <c r="BA175" s="28"/>
      <c r="BB175" s="34"/>
      <c r="BC175" s="35"/>
      <c r="BD175" s="29"/>
      <c r="BE175" s="28"/>
      <c r="BF175" s="34"/>
      <c r="BG175" s="35"/>
      <c r="BH175" s="33"/>
      <c r="BI175" s="24"/>
      <c r="BJ175" s="24"/>
      <c r="BK175" s="24"/>
      <c r="BL175" s="24"/>
      <c r="BM175" s="24"/>
      <c r="BN175" s="24"/>
      <c r="BO175" s="24"/>
      <c r="BP175" s="24"/>
      <c r="BQ175" s="24"/>
    </row>
    <row r="176" spans="2:69" ht="12.75">
      <c r="B176" s="33"/>
      <c r="C176" s="27"/>
      <c r="E176" s="36"/>
      <c r="F176" s="34"/>
      <c r="G176" s="35"/>
      <c r="H176" s="28"/>
      <c r="I176" s="28"/>
      <c r="J176" s="34"/>
      <c r="K176" s="35"/>
      <c r="L176" s="28"/>
      <c r="M176" s="28"/>
      <c r="N176" s="34"/>
      <c r="O176" s="35"/>
      <c r="P176" s="28"/>
      <c r="Q176" s="28"/>
      <c r="R176" s="34"/>
      <c r="S176" s="35"/>
      <c r="T176" s="44"/>
      <c r="U176" s="28"/>
      <c r="V176" s="34"/>
      <c r="W176" s="35"/>
      <c r="X176" s="44"/>
      <c r="Y176" s="28"/>
      <c r="Z176" s="34"/>
      <c r="AA176" s="35"/>
      <c r="AB176" s="44"/>
      <c r="AC176" s="28"/>
      <c r="AD176" s="34"/>
      <c r="AE176" s="35"/>
      <c r="AF176" s="44"/>
      <c r="AG176" s="28"/>
      <c r="AH176" s="34"/>
      <c r="AI176" s="35"/>
      <c r="AJ176" s="44"/>
      <c r="AK176" s="28"/>
      <c r="AL176" s="34"/>
      <c r="AM176" s="35"/>
      <c r="AN176" s="44"/>
      <c r="AO176" s="28"/>
      <c r="AP176" s="34"/>
      <c r="AQ176" s="35"/>
      <c r="AR176" s="44"/>
      <c r="AS176" s="28"/>
      <c r="AT176" s="34"/>
      <c r="AU176" s="35"/>
      <c r="AV176" s="44"/>
      <c r="AW176" s="28"/>
      <c r="AX176" s="34"/>
      <c r="AY176" s="35"/>
      <c r="AZ176" s="44"/>
      <c r="BA176" s="28"/>
      <c r="BB176" s="34"/>
      <c r="BC176" s="35"/>
      <c r="BD176" s="44"/>
      <c r="BE176" s="28"/>
      <c r="BF176" s="34"/>
      <c r="BG176" s="35"/>
      <c r="BH176" s="28"/>
      <c r="BI176" s="24"/>
      <c r="BJ176" s="24"/>
      <c r="BK176" s="24"/>
      <c r="BL176" s="24"/>
      <c r="BM176" s="24"/>
      <c r="BN176" s="24"/>
      <c r="BO176" s="24"/>
      <c r="BP176" s="24"/>
      <c r="BQ176" s="24"/>
    </row>
    <row r="177" spans="2:69" ht="12.75">
      <c r="B177" s="33"/>
      <c r="C177" s="27"/>
      <c r="E177" s="36"/>
      <c r="F177" s="34"/>
      <c r="G177" s="35"/>
      <c r="H177" s="28"/>
      <c r="I177" s="28"/>
      <c r="J177" s="34"/>
      <c r="K177" s="35"/>
      <c r="L177" s="35"/>
      <c r="M177" s="28"/>
      <c r="N177" s="34"/>
      <c r="O177" s="35"/>
      <c r="P177" s="28"/>
      <c r="Q177" s="28"/>
      <c r="R177" s="34"/>
      <c r="S177" s="35"/>
      <c r="T177" s="44"/>
      <c r="U177" s="28"/>
      <c r="V177" s="34"/>
      <c r="W177" s="35"/>
      <c r="X177" s="44"/>
      <c r="Y177" s="28"/>
      <c r="Z177" s="34"/>
      <c r="AA177" s="35"/>
      <c r="AB177" s="44"/>
      <c r="AC177" s="28"/>
      <c r="AD177" s="34"/>
      <c r="AE177" s="35"/>
      <c r="AF177" s="44"/>
      <c r="AG177" s="28"/>
      <c r="AH177" s="34"/>
      <c r="AI177" s="35"/>
      <c r="AJ177" s="44"/>
      <c r="AK177" s="28"/>
      <c r="AL177" s="34"/>
      <c r="AM177" s="35"/>
      <c r="AN177" s="44"/>
      <c r="AO177" s="28"/>
      <c r="AP177" s="34"/>
      <c r="AQ177" s="35"/>
      <c r="AR177" s="44"/>
      <c r="AS177" s="28"/>
      <c r="AT177" s="34"/>
      <c r="AU177" s="35"/>
      <c r="AV177" s="44"/>
      <c r="AW177" s="28"/>
      <c r="AX177" s="34"/>
      <c r="AY177" s="35"/>
      <c r="AZ177" s="44"/>
      <c r="BA177" s="28"/>
      <c r="BB177" s="34"/>
      <c r="BC177" s="35"/>
      <c r="BD177" s="44"/>
      <c r="BE177" s="28"/>
      <c r="BF177" s="34"/>
      <c r="BG177" s="35"/>
      <c r="BH177" s="28"/>
      <c r="BI177" s="24"/>
      <c r="BJ177" s="24"/>
      <c r="BK177" s="24"/>
      <c r="BL177" s="24"/>
      <c r="BM177" s="24"/>
      <c r="BN177" s="24"/>
      <c r="BO177" s="24"/>
      <c r="BP177" s="24"/>
      <c r="BQ177" s="24"/>
    </row>
    <row r="178" spans="2:69" ht="12.75">
      <c r="B178" s="33"/>
      <c r="C178" s="27"/>
      <c r="E178" s="36"/>
      <c r="F178" s="34"/>
      <c r="G178" s="35"/>
      <c r="H178" s="28"/>
      <c r="I178" s="28"/>
      <c r="J178" s="34"/>
      <c r="K178" s="35"/>
      <c r="L178" s="28"/>
      <c r="M178" s="28"/>
      <c r="N178" s="34"/>
      <c r="O178" s="35"/>
      <c r="P178" s="28"/>
      <c r="Q178" s="28"/>
      <c r="R178" s="34"/>
      <c r="S178" s="35"/>
      <c r="T178" s="28"/>
      <c r="U178" s="28"/>
      <c r="V178" s="34"/>
      <c r="W178" s="35"/>
      <c r="X178" s="28"/>
      <c r="Y178" s="28"/>
      <c r="Z178" s="34"/>
      <c r="AA178" s="35"/>
      <c r="AB178" s="28"/>
      <c r="AC178" s="28"/>
      <c r="AD178" s="34"/>
      <c r="AE178" s="35"/>
      <c r="AF178" s="28"/>
      <c r="AG178" s="28"/>
      <c r="AH178" s="34"/>
      <c r="AI178" s="35"/>
      <c r="AJ178" s="44"/>
      <c r="AK178" s="28"/>
      <c r="AL178" s="34"/>
      <c r="AM178" s="35"/>
      <c r="AN178" s="44"/>
      <c r="AO178" s="28"/>
      <c r="AP178" s="34"/>
      <c r="AQ178" s="35"/>
      <c r="AR178" s="28"/>
      <c r="AS178" s="28"/>
      <c r="AT178" s="34"/>
      <c r="AU178" s="35"/>
      <c r="AV178" s="28"/>
      <c r="AW178" s="28"/>
      <c r="AX178" s="34"/>
      <c r="AY178" s="35"/>
      <c r="AZ178" s="44"/>
      <c r="BA178" s="28"/>
      <c r="BB178" s="34"/>
      <c r="BC178" s="35"/>
      <c r="BD178" s="44"/>
      <c r="BE178" s="28"/>
      <c r="BF178" s="34"/>
      <c r="BG178" s="35"/>
      <c r="BH178" s="33"/>
      <c r="BI178" s="24"/>
      <c r="BJ178" s="24"/>
      <c r="BK178" s="24"/>
      <c r="BL178" s="24"/>
      <c r="BM178" s="24"/>
      <c r="BN178" s="24"/>
      <c r="BO178" s="24"/>
      <c r="BP178" s="24"/>
      <c r="BQ178" s="24"/>
    </row>
    <row r="179" spans="2:69" ht="12.75">
      <c r="B179" s="33"/>
      <c r="C179" s="27"/>
      <c r="E179" s="36"/>
      <c r="F179" s="34"/>
      <c r="G179" s="35"/>
      <c r="H179" s="28"/>
      <c r="I179" s="28"/>
      <c r="J179" s="34"/>
      <c r="K179" s="35"/>
      <c r="L179" s="28"/>
      <c r="M179" s="28"/>
      <c r="N179" s="34"/>
      <c r="O179" s="35"/>
      <c r="P179" s="28"/>
      <c r="Q179" s="28"/>
      <c r="R179" s="34"/>
      <c r="S179" s="35"/>
      <c r="T179" s="44"/>
      <c r="U179" s="28"/>
      <c r="V179" s="34"/>
      <c r="W179" s="35"/>
      <c r="X179" s="44"/>
      <c r="Y179" s="28"/>
      <c r="Z179" s="34"/>
      <c r="AA179" s="35"/>
      <c r="AB179" s="44"/>
      <c r="AC179" s="28"/>
      <c r="AD179" s="34"/>
      <c r="AE179" s="35"/>
      <c r="AF179" s="44"/>
      <c r="AG179" s="28"/>
      <c r="AH179" s="34"/>
      <c r="AI179" s="35"/>
      <c r="AJ179" s="44"/>
      <c r="AK179" s="28"/>
      <c r="AL179" s="34"/>
      <c r="AM179" s="35"/>
      <c r="AN179" s="44"/>
      <c r="AO179" s="28"/>
      <c r="AP179" s="34"/>
      <c r="AQ179" s="35"/>
      <c r="AR179" s="44"/>
      <c r="AS179" s="28"/>
      <c r="AT179" s="34"/>
      <c r="AU179" s="35"/>
      <c r="AV179" s="44"/>
      <c r="AW179" s="28"/>
      <c r="AX179" s="34"/>
      <c r="AY179" s="35"/>
      <c r="AZ179" s="44"/>
      <c r="BA179" s="28"/>
      <c r="BB179" s="34"/>
      <c r="BC179" s="35"/>
      <c r="BD179" s="44"/>
      <c r="BE179" s="28"/>
      <c r="BF179" s="34"/>
      <c r="BG179" s="35"/>
      <c r="BH179" s="28"/>
      <c r="BI179" s="24"/>
      <c r="BJ179" s="24"/>
      <c r="BK179" s="24"/>
      <c r="BL179" s="24"/>
      <c r="BM179" s="24"/>
      <c r="BN179" s="24"/>
      <c r="BO179" s="24"/>
      <c r="BP179" s="24"/>
      <c r="BQ179" s="24"/>
    </row>
    <row r="180" spans="2:69" ht="12.75">
      <c r="B180" s="33"/>
      <c r="C180" s="27"/>
      <c r="E180" s="36"/>
      <c r="F180" s="34"/>
      <c r="G180" s="35"/>
      <c r="H180" s="28"/>
      <c r="I180" s="28"/>
      <c r="J180" s="34"/>
      <c r="K180" s="35"/>
      <c r="L180" s="35"/>
      <c r="M180" s="28"/>
      <c r="N180" s="34"/>
      <c r="O180" s="35"/>
      <c r="P180" s="28"/>
      <c r="Q180" s="28"/>
      <c r="R180" s="34"/>
      <c r="S180" s="35"/>
      <c r="T180" s="44"/>
      <c r="U180" s="28"/>
      <c r="V180" s="34"/>
      <c r="W180" s="35"/>
      <c r="X180" s="44"/>
      <c r="Y180" s="28"/>
      <c r="Z180" s="34"/>
      <c r="AA180" s="35"/>
      <c r="AB180" s="44"/>
      <c r="AC180" s="28"/>
      <c r="AD180" s="34"/>
      <c r="AE180" s="35"/>
      <c r="AF180" s="44"/>
      <c r="AG180" s="28"/>
      <c r="AH180" s="34"/>
      <c r="AI180" s="35"/>
      <c r="AJ180" s="44"/>
      <c r="AK180" s="28"/>
      <c r="AL180" s="34"/>
      <c r="AM180" s="35"/>
      <c r="AN180" s="44"/>
      <c r="AO180" s="28"/>
      <c r="AP180" s="34"/>
      <c r="AQ180" s="35"/>
      <c r="AR180" s="44"/>
      <c r="AS180" s="28"/>
      <c r="AT180" s="34"/>
      <c r="AU180" s="35"/>
      <c r="AV180" s="44"/>
      <c r="AW180" s="28"/>
      <c r="AX180" s="34"/>
      <c r="AY180" s="35"/>
      <c r="AZ180" s="44"/>
      <c r="BA180" s="28"/>
      <c r="BB180" s="34"/>
      <c r="BC180" s="35"/>
      <c r="BD180" s="44"/>
      <c r="BE180" s="28"/>
      <c r="BF180" s="34"/>
      <c r="BG180" s="35"/>
      <c r="BH180" s="28"/>
      <c r="BI180" s="24"/>
      <c r="BJ180" s="24"/>
      <c r="BK180" s="24"/>
      <c r="BL180" s="24"/>
      <c r="BM180" s="24"/>
      <c r="BN180" s="24"/>
      <c r="BO180" s="24"/>
      <c r="BP180" s="24"/>
      <c r="BQ180" s="24"/>
    </row>
    <row r="181" spans="2:69" ht="12.75">
      <c r="B181" s="33"/>
      <c r="C181" s="27"/>
      <c r="E181" s="36"/>
      <c r="F181" s="34"/>
      <c r="G181" s="35"/>
      <c r="H181" s="28"/>
      <c r="I181" s="28"/>
      <c r="J181" s="34"/>
      <c r="K181" s="35"/>
      <c r="L181" s="28"/>
      <c r="M181" s="28"/>
      <c r="N181" s="34"/>
      <c r="O181" s="35"/>
      <c r="P181" s="28"/>
      <c r="Q181" s="28"/>
      <c r="R181" s="34"/>
      <c r="S181" s="35"/>
      <c r="T181" s="44"/>
      <c r="U181" s="28"/>
      <c r="V181" s="34"/>
      <c r="W181" s="35"/>
      <c r="X181" s="44"/>
      <c r="Y181" s="28"/>
      <c r="Z181" s="34"/>
      <c r="AA181" s="35"/>
      <c r="AB181" s="44"/>
      <c r="AC181" s="28"/>
      <c r="AD181" s="34"/>
      <c r="AE181" s="35"/>
      <c r="AF181" s="44"/>
      <c r="AG181" s="28"/>
      <c r="AH181" s="34"/>
      <c r="AI181" s="35"/>
      <c r="AJ181" s="44"/>
      <c r="AK181" s="28"/>
      <c r="AL181" s="34"/>
      <c r="AM181" s="35"/>
      <c r="AN181" s="44"/>
      <c r="AO181" s="28"/>
      <c r="AP181" s="34"/>
      <c r="AQ181" s="35"/>
      <c r="AR181" s="44"/>
      <c r="AS181" s="28"/>
      <c r="AT181" s="34"/>
      <c r="AU181" s="35"/>
      <c r="AV181" s="44"/>
      <c r="AW181" s="28"/>
      <c r="AX181" s="34"/>
      <c r="AY181" s="35"/>
      <c r="AZ181" s="44"/>
      <c r="BA181" s="28"/>
      <c r="BB181" s="34"/>
      <c r="BC181" s="35"/>
      <c r="BD181" s="44"/>
      <c r="BE181" s="28"/>
      <c r="BF181" s="34"/>
      <c r="BG181" s="35"/>
      <c r="BH181" s="28"/>
      <c r="BI181" s="24"/>
      <c r="BJ181" s="24"/>
      <c r="BK181" s="24"/>
      <c r="BL181" s="24"/>
      <c r="BM181" s="24"/>
      <c r="BN181" s="24"/>
      <c r="BO181" s="24"/>
      <c r="BP181" s="24"/>
      <c r="BQ181" s="24"/>
    </row>
    <row r="182" spans="2:69" ht="12.75">
      <c r="B182" s="33"/>
      <c r="C182" s="27"/>
      <c r="E182" s="36"/>
      <c r="F182" s="34"/>
      <c r="G182" s="35"/>
      <c r="H182" s="28"/>
      <c r="I182" s="28"/>
      <c r="J182" s="34"/>
      <c r="K182" s="35"/>
      <c r="L182" s="28"/>
      <c r="M182" s="28"/>
      <c r="N182" s="34"/>
      <c r="O182" s="35"/>
      <c r="P182" s="28"/>
      <c r="Q182" s="28"/>
      <c r="R182" s="34"/>
      <c r="S182" s="35"/>
      <c r="T182" s="44"/>
      <c r="U182" s="28"/>
      <c r="V182" s="34"/>
      <c r="W182" s="35"/>
      <c r="X182" s="44"/>
      <c r="Y182" s="28"/>
      <c r="Z182" s="34"/>
      <c r="AA182" s="35"/>
      <c r="AB182" s="44"/>
      <c r="AC182" s="28"/>
      <c r="AD182" s="34"/>
      <c r="AE182" s="35"/>
      <c r="AF182" s="44"/>
      <c r="AG182" s="28"/>
      <c r="AH182" s="34"/>
      <c r="AI182" s="35"/>
      <c r="AJ182" s="44"/>
      <c r="AK182" s="28"/>
      <c r="AL182" s="34"/>
      <c r="AM182" s="35"/>
      <c r="AN182" s="44"/>
      <c r="AO182" s="28"/>
      <c r="AP182" s="34"/>
      <c r="AQ182" s="35"/>
      <c r="AR182" s="44"/>
      <c r="AS182" s="28"/>
      <c r="AT182" s="34"/>
      <c r="AU182" s="35"/>
      <c r="AV182" s="44"/>
      <c r="AW182" s="28"/>
      <c r="AX182" s="34"/>
      <c r="AY182" s="35"/>
      <c r="AZ182" s="44"/>
      <c r="BA182" s="28"/>
      <c r="BB182" s="34"/>
      <c r="BC182" s="35"/>
      <c r="BD182" s="44"/>
      <c r="BE182" s="28"/>
      <c r="BF182" s="34"/>
      <c r="BG182" s="35"/>
      <c r="BH182" s="28"/>
      <c r="BI182" s="24"/>
      <c r="BJ182" s="24"/>
      <c r="BK182" s="24"/>
      <c r="BL182" s="24"/>
      <c r="BM182" s="24"/>
      <c r="BN182" s="24"/>
      <c r="BO182" s="24"/>
      <c r="BP182" s="24"/>
      <c r="BQ182" s="24"/>
    </row>
    <row r="183" spans="2:69" ht="12.75">
      <c r="B183" s="33"/>
      <c r="C183" s="51"/>
      <c r="E183" s="36"/>
      <c r="F183" s="34"/>
      <c r="G183" s="35"/>
      <c r="H183" s="28"/>
      <c r="I183" s="28"/>
      <c r="J183" s="34"/>
      <c r="K183" s="35"/>
      <c r="L183" s="29"/>
      <c r="M183" s="28"/>
      <c r="N183" s="34"/>
      <c r="O183" s="35"/>
      <c r="P183" s="29"/>
      <c r="Q183" s="28"/>
      <c r="R183" s="34"/>
      <c r="S183" s="35"/>
      <c r="T183" s="29"/>
      <c r="U183" s="28"/>
      <c r="V183" s="34"/>
      <c r="W183" s="35"/>
      <c r="X183" s="29"/>
      <c r="Y183" s="28"/>
      <c r="Z183" s="34"/>
      <c r="AA183" s="35"/>
      <c r="AB183" s="29"/>
      <c r="AC183" s="28"/>
      <c r="AD183" s="34"/>
      <c r="AE183" s="35"/>
      <c r="AF183" s="29"/>
      <c r="AG183" s="28"/>
      <c r="AH183" s="34"/>
      <c r="AI183" s="35"/>
      <c r="AJ183" s="29"/>
      <c r="AK183" s="28"/>
      <c r="AL183" s="34"/>
      <c r="AM183" s="35"/>
      <c r="AN183" s="29"/>
      <c r="AO183" s="28"/>
      <c r="AP183" s="34"/>
      <c r="AQ183" s="35"/>
      <c r="AR183" s="29"/>
      <c r="AS183" s="28"/>
      <c r="AT183" s="34"/>
      <c r="AU183" s="35"/>
      <c r="AV183" s="29"/>
      <c r="AW183" s="28"/>
      <c r="AX183" s="34"/>
      <c r="AY183" s="35"/>
      <c r="AZ183" s="29"/>
      <c r="BA183" s="28"/>
      <c r="BB183" s="34"/>
      <c r="BC183" s="35"/>
      <c r="BD183" s="29"/>
      <c r="BE183" s="28"/>
      <c r="BF183" s="34"/>
      <c r="BG183" s="35"/>
      <c r="BH183" s="33"/>
      <c r="BI183" s="24"/>
      <c r="BJ183" s="24"/>
      <c r="BK183" s="24"/>
      <c r="BL183" s="24"/>
      <c r="BM183" s="24"/>
      <c r="BN183" s="24"/>
      <c r="BO183" s="24"/>
      <c r="BP183" s="24"/>
      <c r="BQ183" s="24"/>
    </row>
    <row r="184" spans="2:69" ht="12.75">
      <c r="B184" s="33"/>
      <c r="C184" s="51"/>
      <c r="E184" s="36"/>
      <c r="F184" s="34"/>
      <c r="G184" s="35"/>
      <c r="H184" s="28"/>
      <c r="I184" s="28"/>
      <c r="J184" s="34"/>
      <c r="K184" s="35"/>
      <c r="L184" s="29"/>
      <c r="M184" s="28"/>
      <c r="N184" s="34"/>
      <c r="O184" s="35"/>
      <c r="P184" s="29"/>
      <c r="Q184" s="28"/>
      <c r="R184" s="34"/>
      <c r="S184" s="35"/>
      <c r="T184" s="29"/>
      <c r="U184" s="28"/>
      <c r="V184" s="34"/>
      <c r="W184" s="35"/>
      <c r="X184" s="29"/>
      <c r="Y184" s="28"/>
      <c r="Z184" s="34"/>
      <c r="AA184" s="35"/>
      <c r="AB184" s="29"/>
      <c r="AC184" s="28"/>
      <c r="AD184" s="34"/>
      <c r="AE184" s="35"/>
      <c r="AF184" s="29"/>
      <c r="AG184" s="28"/>
      <c r="AH184" s="34"/>
      <c r="AI184" s="35"/>
      <c r="AJ184" s="29"/>
      <c r="AK184" s="28"/>
      <c r="AL184" s="34"/>
      <c r="AM184" s="35"/>
      <c r="AN184" s="29"/>
      <c r="AO184" s="28"/>
      <c r="AP184" s="34"/>
      <c r="AQ184" s="35"/>
      <c r="AR184" s="29"/>
      <c r="AS184" s="28"/>
      <c r="AT184" s="34"/>
      <c r="AU184" s="35"/>
      <c r="AV184" s="29"/>
      <c r="AW184" s="28"/>
      <c r="AX184" s="34"/>
      <c r="AY184" s="35"/>
      <c r="AZ184" s="29"/>
      <c r="BA184" s="28"/>
      <c r="BB184" s="34"/>
      <c r="BC184" s="35"/>
      <c r="BD184" s="29"/>
      <c r="BE184" s="28"/>
      <c r="BF184" s="34"/>
      <c r="BG184" s="35"/>
      <c r="BH184" s="33"/>
      <c r="BI184" s="24"/>
      <c r="BJ184" s="24"/>
      <c r="BK184" s="24"/>
      <c r="BL184" s="24"/>
      <c r="BM184" s="24"/>
      <c r="BN184" s="24"/>
      <c r="BO184" s="24"/>
      <c r="BP184" s="24"/>
      <c r="BQ184" s="24"/>
    </row>
    <row r="185" spans="2:99" ht="12.75">
      <c r="B185" s="33"/>
      <c r="C185" s="51"/>
      <c r="E185" s="36"/>
      <c r="F185" s="34"/>
      <c r="G185" s="35"/>
      <c r="H185" s="28"/>
      <c r="I185" s="28"/>
      <c r="J185" s="34"/>
      <c r="K185" s="35"/>
      <c r="L185" s="29"/>
      <c r="M185" s="28"/>
      <c r="N185" s="34"/>
      <c r="O185" s="35"/>
      <c r="P185" s="29"/>
      <c r="Q185" s="28"/>
      <c r="R185" s="34"/>
      <c r="S185" s="35"/>
      <c r="T185" s="29"/>
      <c r="U185" s="28"/>
      <c r="V185" s="34"/>
      <c r="W185" s="35"/>
      <c r="X185" s="29"/>
      <c r="Y185" s="28"/>
      <c r="Z185" s="34"/>
      <c r="AA185" s="35"/>
      <c r="AB185" s="29"/>
      <c r="AC185" s="28"/>
      <c r="AD185" s="34"/>
      <c r="AE185" s="35"/>
      <c r="AF185" s="29"/>
      <c r="AG185" s="28"/>
      <c r="AH185" s="34"/>
      <c r="AI185" s="35"/>
      <c r="AJ185" s="29"/>
      <c r="AK185" s="28"/>
      <c r="AL185" s="34"/>
      <c r="AM185" s="35"/>
      <c r="AN185" s="29"/>
      <c r="AO185" s="28"/>
      <c r="AP185" s="34"/>
      <c r="AQ185" s="35"/>
      <c r="AR185" s="29"/>
      <c r="AS185" s="28"/>
      <c r="AT185" s="34"/>
      <c r="AU185" s="35"/>
      <c r="AV185" s="29"/>
      <c r="AW185" s="28"/>
      <c r="AX185" s="34"/>
      <c r="AY185" s="35"/>
      <c r="AZ185" s="29"/>
      <c r="BA185" s="28"/>
      <c r="BB185" s="34"/>
      <c r="BC185" s="35"/>
      <c r="BD185" s="29"/>
      <c r="BE185" s="28"/>
      <c r="BF185" s="34"/>
      <c r="BG185" s="35"/>
      <c r="BH185" s="33"/>
      <c r="BI185" s="32"/>
      <c r="BJ185" s="33"/>
      <c r="BK185" s="70"/>
      <c r="BL185" s="70"/>
      <c r="BM185" s="70"/>
      <c r="BN185" s="70"/>
      <c r="BO185" s="70"/>
      <c r="BP185" s="70"/>
      <c r="BQ185" s="70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</row>
    <row r="186" spans="2:99" ht="12.75">
      <c r="B186" s="33"/>
      <c r="C186" s="51"/>
      <c r="E186" s="36"/>
      <c r="F186" s="34"/>
      <c r="G186" s="35"/>
      <c r="H186" s="28"/>
      <c r="I186" s="28"/>
      <c r="J186" s="34"/>
      <c r="K186" s="35"/>
      <c r="L186" s="29"/>
      <c r="M186" s="28"/>
      <c r="N186" s="34"/>
      <c r="O186" s="35"/>
      <c r="P186" s="29"/>
      <c r="Q186" s="28"/>
      <c r="R186" s="34"/>
      <c r="S186" s="35"/>
      <c r="T186" s="29"/>
      <c r="U186" s="28"/>
      <c r="V186" s="34"/>
      <c r="W186" s="35"/>
      <c r="X186" s="31"/>
      <c r="Y186" s="28"/>
      <c r="Z186" s="34"/>
      <c r="AA186" s="35"/>
      <c r="AB186" s="31"/>
      <c r="AC186" s="28"/>
      <c r="AD186" s="34"/>
      <c r="AE186" s="35"/>
      <c r="AF186" s="44"/>
      <c r="AG186" s="28"/>
      <c r="AH186" s="34"/>
      <c r="AI186" s="35"/>
      <c r="AJ186" s="44"/>
      <c r="AK186" s="28"/>
      <c r="AL186" s="34"/>
      <c r="AM186" s="35"/>
      <c r="AN186" s="44"/>
      <c r="AO186" s="28"/>
      <c r="AP186" s="34"/>
      <c r="AQ186" s="35"/>
      <c r="AR186" s="44"/>
      <c r="AS186" s="28"/>
      <c r="AT186" s="34"/>
      <c r="AU186" s="35"/>
      <c r="AV186" s="44"/>
      <c r="AW186" s="28"/>
      <c r="AX186" s="34"/>
      <c r="AY186" s="35"/>
      <c r="AZ186" s="44"/>
      <c r="BA186" s="28"/>
      <c r="BB186" s="34"/>
      <c r="BC186" s="35"/>
      <c r="BD186" s="44"/>
      <c r="BE186" s="28"/>
      <c r="BF186" s="34"/>
      <c r="BG186" s="35"/>
      <c r="BH186" s="28"/>
      <c r="BI186" s="35"/>
      <c r="BJ186" s="28"/>
      <c r="BK186" s="70"/>
      <c r="BL186" s="70"/>
      <c r="BM186" s="70"/>
      <c r="BN186" s="70"/>
      <c r="BO186" s="70"/>
      <c r="BP186" s="70"/>
      <c r="BQ186" s="70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</row>
    <row r="187" spans="2:99" ht="12.75">
      <c r="B187" s="33"/>
      <c r="C187" s="51"/>
      <c r="E187" s="36"/>
      <c r="F187" s="34"/>
      <c r="G187" s="35"/>
      <c r="H187" s="28"/>
      <c r="I187" s="28"/>
      <c r="J187" s="34"/>
      <c r="K187" s="35"/>
      <c r="L187" s="35"/>
      <c r="M187" s="28"/>
      <c r="N187" s="34"/>
      <c r="O187" s="35"/>
      <c r="P187" s="28"/>
      <c r="Q187" s="28"/>
      <c r="R187" s="34"/>
      <c r="S187" s="35"/>
      <c r="T187" s="44"/>
      <c r="U187" s="28"/>
      <c r="V187" s="34"/>
      <c r="W187" s="35"/>
      <c r="X187" s="44"/>
      <c r="Y187" s="28"/>
      <c r="Z187" s="34"/>
      <c r="AA187" s="35"/>
      <c r="AB187" s="44"/>
      <c r="AC187" s="28"/>
      <c r="AD187" s="34"/>
      <c r="AE187" s="35"/>
      <c r="AF187" s="44"/>
      <c r="AG187" s="28"/>
      <c r="AH187" s="34"/>
      <c r="AI187" s="35"/>
      <c r="AJ187" s="44"/>
      <c r="AK187" s="28"/>
      <c r="AL187" s="34"/>
      <c r="AM187" s="35"/>
      <c r="AN187" s="44"/>
      <c r="AO187" s="28"/>
      <c r="AP187" s="34"/>
      <c r="AQ187" s="35"/>
      <c r="AR187" s="44"/>
      <c r="AS187" s="28"/>
      <c r="AT187" s="34"/>
      <c r="AU187" s="35"/>
      <c r="AV187" s="44"/>
      <c r="AW187" s="28"/>
      <c r="AX187" s="34"/>
      <c r="AY187" s="35"/>
      <c r="AZ187" s="44"/>
      <c r="BA187" s="28"/>
      <c r="BB187" s="34"/>
      <c r="BC187" s="35"/>
      <c r="BD187" s="44"/>
      <c r="BE187" s="28"/>
      <c r="BF187" s="34"/>
      <c r="BG187" s="35"/>
      <c r="BH187" s="28"/>
      <c r="BI187" s="35"/>
      <c r="BJ187" s="28"/>
      <c r="BK187" s="70"/>
      <c r="BL187" s="70"/>
      <c r="BM187" s="70"/>
      <c r="BN187" s="70"/>
      <c r="BO187" s="70"/>
      <c r="BP187" s="70"/>
      <c r="BQ187" s="70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</row>
    <row r="188" spans="2:99" ht="12.75">
      <c r="B188" s="33"/>
      <c r="C188" s="51"/>
      <c r="E188" s="36"/>
      <c r="F188" s="34"/>
      <c r="G188" s="35"/>
      <c r="H188" s="28"/>
      <c r="I188" s="28"/>
      <c r="J188" s="34"/>
      <c r="K188" s="35"/>
      <c r="L188" s="29"/>
      <c r="M188" s="28"/>
      <c r="N188" s="34"/>
      <c r="O188" s="35"/>
      <c r="P188" s="29"/>
      <c r="Q188" s="28"/>
      <c r="R188" s="34"/>
      <c r="S188" s="35"/>
      <c r="T188" s="29"/>
      <c r="U188" s="28"/>
      <c r="V188" s="34"/>
      <c r="W188" s="35"/>
      <c r="X188" s="29"/>
      <c r="Y188" s="28"/>
      <c r="Z188" s="34"/>
      <c r="AA188" s="35"/>
      <c r="AB188" s="29"/>
      <c r="AC188" s="28"/>
      <c r="AD188" s="34"/>
      <c r="AE188" s="35"/>
      <c r="AF188" s="29"/>
      <c r="AG188" s="28"/>
      <c r="AH188" s="34"/>
      <c r="AI188" s="35"/>
      <c r="AJ188" s="29"/>
      <c r="AK188" s="28"/>
      <c r="AL188" s="34"/>
      <c r="AM188" s="35"/>
      <c r="AN188" s="29"/>
      <c r="AO188" s="28"/>
      <c r="AP188" s="34"/>
      <c r="AQ188" s="35"/>
      <c r="AR188" s="29"/>
      <c r="AS188" s="28"/>
      <c r="AT188" s="34"/>
      <c r="AU188" s="35"/>
      <c r="AV188" s="29"/>
      <c r="AW188" s="28"/>
      <c r="AX188" s="34"/>
      <c r="AY188" s="35"/>
      <c r="AZ188" s="29"/>
      <c r="BA188" s="28"/>
      <c r="BB188" s="34"/>
      <c r="BC188" s="35"/>
      <c r="BD188" s="29"/>
      <c r="BE188" s="28"/>
      <c r="BF188" s="34"/>
      <c r="BG188" s="35"/>
      <c r="BH188" s="33"/>
      <c r="BI188" s="32"/>
      <c r="BJ188" s="28"/>
      <c r="BK188" s="70"/>
      <c r="BL188" s="70"/>
      <c r="BM188" s="70"/>
      <c r="BN188" s="70"/>
      <c r="BO188" s="70"/>
      <c r="BP188" s="70"/>
      <c r="BQ188" s="70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</row>
    <row r="189" spans="2:99" ht="12.75">
      <c r="B189" s="33"/>
      <c r="C189" s="51"/>
      <c r="E189" s="36"/>
      <c r="F189" s="34"/>
      <c r="G189" s="35"/>
      <c r="H189" s="28"/>
      <c r="I189" s="28"/>
      <c r="J189" s="34"/>
      <c r="K189" s="35"/>
      <c r="L189" s="29"/>
      <c r="M189" s="28"/>
      <c r="N189" s="34"/>
      <c r="O189" s="35"/>
      <c r="P189" s="29"/>
      <c r="Q189" s="28"/>
      <c r="R189" s="34"/>
      <c r="S189" s="35"/>
      <c r="T189" s="29"/>
      <c r="U189" s="28"/>
      <c r="V189" s="34"/>
      <c r="W189" s="35"/>
      <c r="X189" s="31"/>
      <c r="Y189" s="28"/>
      <c r="Z189" s="34"/>
      <c r="AA189" s="35"/>
      <c r="AB189" s="31"/>
      <c r="AC189" s="28"/>
      <c r="AD189" s="34"/>
      <c r="AE189" s="35"/>
      <c r="AF189" s="44"/>
      <c r="AG189" s="28"/>
      <c r="AH189" s="34"/>
      <c r="AI189" s="35"/>
      <c r="AJ189" s="44"/>
      <c r="AK189" s="28"/>
      <c r="AL189" s="34"/>
      <c r="AM189" s="35"/>
      <c r="AN189" s="44"/>
      <c r="AO189" s="28"/>
      <c r="AP189" s="34"/>
      <c r="AQ189" s="35"/>
      <c r="AR189" s="44"/>
      <c r="AS189" s="28"/>
      <c r="AT189" s="34"/>
      <c r="AU189" s="35"/>
      <c r="AV189" s="44"/>
      <c r="AW189" s="28"/>
      <c r="AX189" s="34"/>
      <c r="AY189" s="35"/>
      <c r="AZ189" s="44"/>
      <c r="BA189" s="28"/>
      <c r="BB189" s="34"/>
      <c r="BC189" s="35"/>
      <c r="BD189" s="44"/>
      <c r="BE189" s="28"/>
      <c r="BF189" s="34"/>
      <c r="BG189" s="35"/>
      <c r="BH189" s="33"/>
      <c r="BI189" s="32"/>
      <c r="BJ189" s="28"/>
      <c r="BK189" s="70"/>
      <c r="BL189" s="70"/>
      <c r="BM189" s="70"/>
      <c r="BN189" s="70"/>
      <c r="BO189" s="70"/>
      <c r="BP189" s="70"/>
      <c r="BQ189" s="70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</row>
    <row r="190" spans="2:99" ht="12.75">
      <c r="B190" s="33"/>
      <c r="C190" s="27"/>
      <c r="E190" s="36"/>
      <c r="F190" s="34"/>
      <c r="G190" s="35"/>
      <c r="H190" s="28"/>
      <c r="I190" s="28"/>
      <c r="J190" s="34"/>
      <c r="K190" s="35"/>
      <c r="L190" s="28"/>
      <c r="M190" s="28"/>
      <c r="N190" s="34"/>
      <c r="O190" s="35"/>
      <c r="P190" s="28"/>
      <c r="Q190" s="28"/>
      <c r="R190" s="34"/>
      <c r="S190" s="35"/>
      <c r="T190" s="44"/>
      <c r="U190" s="28"/>
      <c r="V190" s="34"/>
      <c r="W190" s="35"/>
      <c r="X190" s="44"/>
      <c r="Y190" s="28"/>
      <c r="Z190" s="34"/>
      <c r="AA190" s="35"/>
      <c r="AB190" s="44"/>
      <c r="AC190" s="28"/>
      <c r="AD190" s="34"/>
      <c r="AE190" s="35"/>
      <c r="AF190" s="44"/>
      <c r="AG190" s="28"/>
      <c r="AH190" s="34"/>
      <c r="AI190" s="35"/>
      <c r="AJ190" s="44"/>
      <c r="AK190" s="28"/>
      <c r="AL190" s="34"/>
      <c r="AM190" s="35"/>
      <c r="AN190" s="44"/>
      <c r="AO190" s="28"/>
      <c r="AP190" s="34"/>
      <c r="AQ190" s="35"/>
      <c r="AR190" s="44"/>
      <c r="AS190" s="28"/>
      <c r="AT190" s="34"/>
      <c r="AU190" s="35"/>
      <c r="AV190" s="44"/>
      <c r="AW190" s="28"/>
      <c r="AX190" s="34"/>
      <c r="AY190" s="35"/>
      <c r="AZ190" s="44"/>
      <c r="BA190" s="28"/>
      <c r="BB190" s="34"/>
      <c r="BC190" s="35"/>
      <c r="BD190" s="44"/>
      <c r="BE190" s="28"/>
      <c r="BF190" s="34"/>
      <c r="BG190" s="35"/>
      <c r="BH190" s="28"/>
      <c r="BI190" s="35"/>
      <c r="BJ190" s="33"/>
      <c r="BK190" s="70"/>
      <c r="BL190" s="70"/>
      <c r="BM190" s="70"/>
      <c r="BN190" s="70"/>
      <c r="BO190" s="70"/>
      <c r="BP190" s="70"/>
      <c r="BQ190" s="70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</row>
    <row r="191" spans="2:99" ht="12.75">
      <c r="B191" s="33"/>
      <c r="C191" s="51"/>
      <c r="E191" s="36"/>
      <c r="F191" s="34"/>
      <c r="G191" s="35"/>
      <c r="H191" s="28"/>
      <c r="I191" s="28"/>
      <c r="J191" s="34"/>
      <c r="K191" s="35"/>
      <c r="L191" s="35"/>
      <c r="M191" s="28"/>
      <c r="N191" s="34"/>
      <c r="O191" s="35"/>
      <c r="P191" s="35"/>
      <c r="Q191" s="28"/>
      <c r="R191" s="34"/>
      <c r="S191" s="35"/>
      <c r="T191" s="44"/>
      <c r="U191" s="28"/>
      <c r="V191" s="34"/>
      <c r="W191" s="35"/>
      <c r="X191" s="44"/>
      <c r="Y191" s="28"/>
      <c r="Z191" s="34"/>
      <c r="AA191" s="35"/>
      <c r="AB191" s="44"/>
      <c r="AC191" s="28"/>
      <c r="AD191" s="34"/>
      <c r="AE191" s="35"/>
      <c r="AF191" s="44"/>
      <c r="AG191" s="28"/>
      <c r="AH191" s="34"/>
      <c r="AI191" s="35"/>
      <c r="AJ191" s="44"/>
      <c r="AK191" s="28"/>
      <c r="AL191" s="34"/>
      <c r="AM191" s="35"/>
      <c r="AN191" s="44"/>
      <c r="AO191" s="28"/>
      <c r="AP191" s="34"/>
      <c r="AQ191" s="35"/>
      <c r="AR191" s="44"/>
      <c r="AS191" s="28"/>
      <c r="AT191" s="34"/>
      <c r="AU191" s="35"/>
      <c r="AV191" s="44"/>
      <c r="AW191" s="28"/>
      <c r="AX191" s="34"/>
      <c r="AY191" s="35"/>
      <c r="AZ191" s="44"/>
      <c r="BA191" s="28"/>
      <c r="BB191" s="34"/>
      <c r="BC191" s="35"/>
      <c r="BD191" s="44"/>
      <c r="BE191" s="28"/>
      <c r="BF191" s="34"/>
      <c r="BG191" s="35"/>
      <c r="BH191" s="28"/>
      <c r="BI191" s="35"/>
      <c r="BJ191" s="28"/>
      <c r="BK191" s="70"/>
      <c r="BL191" s="70"/>
      <c r="BM191" s="70"/>
      <c r="BN191" s="70"/>
      <c r="BO191" s="70"/>
      <c r="BP191" s="70"/>
      <c r="BQ191" s="70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</row>
    <row r="192" spans="2:99" ht="12.75">
      <c r="B192" s="33"/>
      <c r="C192" s="27"/>
      <c r="E192" s="36"/>
      <c r="F192" s="34"/>
      <c r="G192" s="35"/>
      <c r="H192" s="28"/>
      <c r="I192" s="28"/>
      <c r="J192" s="34"/>
      <c r="K192" s="35"/>
      <c r="L192" s="28"/>
      <c r="M192" s="28"/>
      <c r="N192" s="34"/>
      <c r="O192" s="35"/>
      <c r="P192" s="28"/>
      <c r="Q192" s="28"/>
      <c r="R192" s="34"/>
      <c r="S192" s="35"/>
      <c r="T192" s="44"/>
      <c r="U192" s="28"/>
      <c r="V192" s="34"/>
      <c r="W192" s="35"/>
      <c r="X192" s="44"/>
      <c r="Y192" s="28"/>
      <c r="Z192" s="34"/>
      <c r="AA192" s="35"/>
      <c r="AB192" s="44"/>
      <c r="AC192" s="28"/>
      <c r="AD192" s="34"/>
      <c r="AE192" s="35"/>
      <c r="AF192" s="44"/>
      <c r="AG192" s="28"/>
      <c r="AH192" s="34"/>
      <c r="AI192" s="35"/>
      <c r="AJ192" s="44"/>
      <c r="AK192" s="28"/>
      <c r="AL192" s="34"/>
      <c r="AM192" s="35"/>
      <c r="AN192" s="44"/>
      <c r="AO192" s="28"/>
      <c r="AP192" s="34"/>
      <c r="AQ192" s="35"/>
      <c r="AR192" s="44"/>
      <c r="AS192" s="28"/>
      <c r="AT192" s="34"/>
      <c r="AU192" s="35"/>
      <c r="AV192" s="44"/>
      <c r="AW192" s="28"/>
      <c r="AX192" s="34"/>
      <c r="AY192" s="35"/>
      <c r="AZ192" s="44"/>
      <c r="BA192" s="28"/>
      <c r="BB192" s="34"/>
      <c r="BC192" s="35"/>
      <c r="BD192" s="44"/>
      <c r="BE192" s="28"/>
      <c r="BF192" s="34"/>
      <c r="BG192" s="35"/>
      <c r="BH192" s="28"/>
      <c r="BI192" s="35"/>
      <c r="BJ192" s="28"/>
      <c r="BK192" s="70"/>
      <c r="BL192" s="70"/>
      <c r="BM192" s="70"/>
      <c r="BN192" s="70"/>
      <c r="BO192" s="70"/>
      <c r="BP192" s="70"/>
      <c r="BQ192" s="70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</row>
    <row r="193" spans="2:99" ht="12.75">
      <c r="B193" s="33"/>
      <c r="C193" s="27"/>
      <c r="E193" s="36"/>
      <c r="F193" s="34"/>
      <c r="G193" s="35"/>
      <c r="H193" s="28"/>
      <c r="I193" s="28"/>
      <c r="J193" s="34"/>
      <c r="K193" s="35"/>
      <c r="L193" s="28"/>
      <c r="M193" s="28"/>
      <c r="N193" s="34"/>
      <c r="O193" s="35"/>
      <c r="P193" s="28"/>
      <c r="Q193" s="28"/>
      <c r="R193" s="34"/>
      <c r="S193" s="35"/>
      <c r="T193" s="44"/>
      <c r="U193" s="28"/>
      <c r="V193" s="34"/>
      <c r="W193" s="35"/>
      <c r="X193" s="44"/>
      <c r="Y193" s="28"/>
      <c r="Z193" s="34"/>
      <c r="AA193" s="35"/>
      <c r="AB193" s="44"/>
      <c r="AC193" s="28"/>
      <c r="AD193" s="34"/>
      <c r="AE193" s="35"/>
      <c r="AF193" s="44"/>
      <c r="AG193" s="28"/>
      <c r="AH193" s="34"/>
      <c r="AI193" s="35"/>
      <c r="AJ193" s="44"/>
      <c r="AK193" s="28"/>
      <c r="AL193" s="34"/>
      <c r="AM193" s="35"/>
      <c r="AN193" s="44"/>
      <c r="AO193" s="28"/>
      <c r="AP193" s="34"/>
      <c r="AQ193" s="35"/>
      <c r="AR193" s="44"/>
      <c r="AS193" s="28"/>
      <c r="AT193" s="34"/>
      <c r="AU193" s="35"/>
      <c r="AV193" s="44"/>
      <c r="AW193" s="28"/>
      <c r="AX193" s="34"/>
      <c r="AY193" s="35"/>
      <c r="AZ193" s="44"/>
      <c r="BA193" s="28"/>
      <c r="BB193" s="34"/>
      <c r="BC193" s="35"/>
      <c r="BD193" s="44"/>
      <c r="BE193" s="28"/>
      <c r="BF193" s="34"/>
      <c r="BG193" s="35"/>
      <c r="BH193" s="28"/>
      <c r="BI193" s="32"/>
      <c r="BJ193" s="28"/>
      <c r="BK193" s="70"/>
      <c r="BL193" s="70"/>
      <c r="BM193" s="70"/>
      <c r="BN193" s="70"/>
      <c r="BO193" s="70"/>
      <c r="BP193" s="70"/>
      <c r="BQ193" s="70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</row>
    <row r="194" spans="2:99" ht="12.75">
      <c r="B194" s="33"/>
      <c r="C194" s="51"/>
      <c r="E194" s="36"/>
      <c r="F194" s="34"/>
      <c r="G194" s="35"/>
      <c r="H194" s="28"/>
      <c r="I194" s="28"/>
      <c r="J194" s="34"/>
      <c r="K194" s="35"/>
      <c r="L194" s="29"/>
      <c r="M194" s="28"/>
      <c r="N194" s="34"/>
      <c r="O194" s="35"/>
      <c r="P194" s="28"/>
      <c r="Q194" s="28"/>
      <c r="R194" s="34"/>
      <c r="S194" s="35"/>
      <c r="T194" s="44"/>
      <c r="U194" s="28"/>
      <c r="V194" s="34"/>
      <c r="W194" s="35"/>
      <c r="X194" s="44"/>
      <c r="Y194" s="28"/>
      <c r="Z194" s="34"/>
      <c r="AA194" s="35"/>
      <c r="AB194" s="44"/>
      <c r="AC194" s="28"/>
      <c r="AD194" s="34"/>
      <c r="AE194" s="35"/>
      <c r="AF194" s="44"/>
      <c r="AG194" s="28"/>
      <c r="AH194" s="34"/>
      <c r="AI194" s="35"/>
      <c r="AJ194" s="44"/>
      <c r="AK194" s="28"/>
      <c r="AL194" s="34"/>
      <c r="AM194" s="35"/>
      <c r="AN194" s="44"/>
      <c r="AO194" s="28"/>
      <c r="AP194" s="34"/>
      <c r="AQ194" s="35"/>
      <c r="AR194" s="44"/>
      <c r="AS194" s="28"/>
      <c r="AT194" s="34"/>
      <c r="AU194" s="35"/>
      <c r="AV194" s="44"/>
      <c r="AW194" s="28"/>
      <c r="AX194" s="34"/>
      <c r="AY194" s="35"/>
      <c r="AZ194" s="44"/>
      <c r="BA194" s="28"/>
      <c r="BB194" s="34"/>
      <c r="BC194" s="35"/>
      <c r="BD194" s="44"/>
      <c r="BE194" s="28"/>
      <c r="BF194" s="34"/>
      <c r="BG194" s="35"/>
      <c r="BH194" s="33"/>
      <c r="BI194" s="32"/>
      <c r="BJ194" s="33"/>
      <c r="BK194" s="70"/>
      <c r="BL194" s="70"/>
      <c r="BM194" s="70"/>
      <c r="BN194" s="70"/>
      <c r="BO194" s="70"/>
      <c r="BP194" s="70"/>
      <c r="BQ194" s="70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</row>
    <row r="195" spans="2:99" ht="12.75">
      <c r="B195" s="33"/>
      <c r="C195" s="27"/>
      <c r="E195" s="36"/>
      <c r="F195" s="34"/>
      <c r="G195" s="35"/>
      <c r="H195" s="28"/>
      <c r="I195" s="28"/>
      <c r="J195" s="34"/>
      <c r="K195" s="35"/>
      <c r="L195" s="28"/>
      <c r="M195" s="28"/>
      <c r="N195" s="34"/>
      <c r="O195" s="35"/>
      <c r="P195" s="35"/>
      <c r="Q195" s="28"/>
      <c r="R195" s="34"/>
      <c r="S195" s="35"/>
      <c r="T195" s="44"/>
      <c r="U195" s="28"/>
      <c r="V195" s="34"/>
      <c r="W195" s="35"/>
      <c r="X195" s="44"/>
      <c r="Y195" s="28"/>
      <c r="Z195" s="34"/>
      <c r="AA195" s="35"/>
      <c r="AB195" s="44"/>
      <c r="AC195" s="28"/>
      <c r="AD195" s="34"/>
      <c r="AE195" s="35"/>
      <c r="AF195" s="44"/>
      <c r="AG195" s="28"/>
      <c r="AH195" s="34"/>
      <c r="AI195" s="35"/>
      <c r="AJ195" s="44"/>
      <c r="AK195" s="28"/>
      <c r="AL195" s="34"/>
      <c r="AM195" s="35"/>
      <c r="AN195" s="44"/>
      <c r="AO195" s="28"/>
      <c r="AP195" s="34"/>
      <c r="AQ195" s="35"/>
      <c r="AR195" s="44"/>
      <c r="AS195" s="28"/>
      <c r="AT195" s="34"/>
      <c r="AU195" s="35"/>
      <c r="AV195" s="44"/>
      <c r="AW195" s="28"/>
      <c r="AX195" s="34"/>
      <c r="AY195" s="35"/>
      <c r="AZ195" s="44"/>
      <c r="BA195" s="28"/>
      <c r="BB195" s="34"/>
      <c r="BC195" s="35"/>
      <c r="BD195" s="44"/>
      <c r="BE195" s="28"/>
      <c r="BF195" s="34"/>
      <c r="BG195" s="35"/>
      <c r="BH195" s="28"/>
      <c r="BI195" s="32"/>
      <c r="BJ195" s="33"/>
      <c r="BK195" s="70"/>
      <c r="BL195" s="70"/>
      <c r="BM195" s="70"/>
      <c r="BN195" s="70"/>
      <c r="BO195" s="70"/>
      <c r="BP195" s="70"/>
      <c r="BQ195" s="70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</row>
    <row r="196" spans="2:99" ht="12.75">
      <c r="B196" s="33"/>
      <c r="C196" s="27"/>
      <c r="E196" s="36"/>
      <c r="F196" s="34"/>
      <c r="G196" s="35"/>
      <c r="H196" s="28"/>
      <c r="I196" s="28"/>
      <c r="J196" s="34"/>
      <c r="K196" s="35"/>
      <c r="L196" s="28"/>
      <c r="M196" s="28"/>
      <c r="N196" s="34"/>
      <c r="O196" s="35"/>
      <c r="P196" s="28"/>
      <c r="Q196" s="28"/>
      <c r="R196" s="34"/>
      <c r="S196" s="35"/>
      <c r="T196" s="44"/>
      <c r="U196" s="28"/>
      <c r="V196" s="34"/>
      <c r="W196" s="35"/>
      <c r="X196" s="44"/>
      <c r="Y196" s="28"/>
      <c r="Z196" s="34"/>
      <c r="AA196" s="35"/>
      <c r="AB196" s="44"/>
      <c r="AC196" s="28"/>
      <c r="AD196" s="34"/>
      <c r="AE196" s="35"/>
      <c r="AF196" s="44"/>
      <c r="AG196" s="28"/>
      <c r="AH196" s="34"/>
      <c r="AI196" s="35"/>
      <c r="AJ196" s="44"/>
      <c r="AK196" s="28"/>
      <c r="AL196" s="34"/>
      <c r="AM196" s="35"/>
      <c r="AN196" s="44"/>
      <c r="AO196" s="28"/>
      <c r="AP196" s="34"/>
      <c r="AQ196" s="35"/>
      <c r="AR196" s="44"/>
      <c r="AS196" s="28"/>
      <c r="AT196" s="34"/>
      <c r="AU196" s="35"/>
      <c r="AV196" s="44"/>
      <c r="AW196" s="28"/>
      <c r="AX196" s="34"/>
      <c r="AY196" s="35"/>
      <c r="AZ196" s="44"/>
      <c r="BA196" s="28"/>
      <c r="BB196" s="34"/>
      <c r="BC196" s="35"/>
      <c r="BD196" s="44"/>
      <c r="BE196" s="28"/>
      <c r="BF196" s="34"/>
      <c r="BG196" s="35"/>
      <c r="BH196" s="28"/>
      <c r="BI196" s="32"/>
      <c r="BJ196" s="33"/>
      <c r="BK196" s="70"/>
      <c r="BL196" s="70"/>
      <c r="BM196" s="70"/>
      <c r="BN196" s="70"/>
      <c r="BO196" s="70"/>
      <c r="BP196" s="70"/>
      <c r="BQ196" s="70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</row>
    <row r="197" spans="2:99" ht="12.75">
      <c r="B197" s="33"/>
      <c r="C197" s="27"/>
      <c r="E197" s="36"/>
      <c r="F197" s="34"/>
      <c r="G197" s="35"/>
      <c r="H197" s="28"/>
      <c r="I197" s="28"/>
      <c r="J197" s="34"/>
      <c r="K197" s="35"/>
      <c r="L197" s="35"/>
      <c r="M197" s="28"/>
      <c r="N197" s="34"/>
      <c r="O197" s="35"/>
      <c r="P197" s="28"/>
      <c r="Q197" s="28"/>
      <c r="R197" s="34"/>
      <c r="S197" s="35"/>
      <c r="T197" s="44"/>
      <c r="U197" s="28"/>
      <c r="V197" s="34"/>
      <c r="W197" s="35"/>
      <c r="X197" s="44"/>
      <c r="Y197" s="28"/>
      <c r="Z197" s="34"/>
      <c r="AA197" s="35"/>
      <c r="AB197" s="44"/>
      <c r="AC197" s="28"/>
      <c r="AD197" s="34"/>
      <c r="AE197" s="35"/>
      <c r="AF197" s="44"/>
      <c r="AG197" s="28"/>
      <c r="AH197" s="34"/>
      <c r="AI197" s="35"/>
      <c r="AJ197" s="44"/>
      <c r="AK197" s="28"/>
      <c r="AL197" s="34"/>
      <c r="AM197" s="35"/>
      <c r="AN197" s="44"/>
      <c r="AO197" s="28"/>
      <c r="AP197" s="34"/>
      <c r="AQ197" s="35"/>
      <c r="AR197" s="44"/>
      <c r="AS197" s="28"/>
      <c r="AT197" s="34"/>
      <c r="AU197" s="35"/>
      <c r="AV197" s="44"/>
      <c r="AW197" s="28"/>
      <c r="AX197" s="34"/>
      <c r="AY197" s="35"/>
      <c r="AZ197" s="44"/>
      <c r="BA197" s="28"/>
      <c r="BB197" s="34"/>
      <c r="BC197" s="35"/>
      <c r="BD197" s="44"/>
      <c r="BE197" s="28"/>
      <c r="BF197" s="34"/>
      <c r="BG197" s="35"/>
      <c r="BH197" s="28"/>
      <c r="BI197" s="32"/>
      <c r="BJ197" s="28"/>
      <c r="BK197" s="70"/>
      <c r="BL197" s="70"/>
      <c r="BM197" s="70"/>
      <c r="BN197" s="70"/>
      <c r="BO197" s="70"/>
      <c r="BP197" s="70"/>
      <c r="BQ197" s="70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</row>
    <row r="198" spans="2:99" ht="12.75">
      <c r="B198" s="33"/>
      <c r="C198" s="51"/>
      <c r="E198" s="36"/>
      <c r="F198" s="34"/>
      <c r="G198" s="35"/>
      <c r="H198" s="28"/>
      <c r="I198" s="28"/>
      <c r="J198" s="34"/>
      <c r="K198" s="35"/>
      <c r="L198" s="29"/>
      <c r="M198" s="28"/>
      <c r="N198" s="34"/>
      <c r="O198" s="35"/>
      <c r="P198" s="29"/>
      <c r="Q198" s="28"/>
      <c r="R198" s="34"/>
      <c r="S198" s="35"/>
      <c r="T198" s="29"/>
      <c r="U198" s="28"/>
      <c r="V198" s="34"/>
      <c r="W198" s="35"/>
      <c r="X198" s="29"/>
      <c r="Y198" s="28"/>
      <c r="Z198" s="34"/>
      <c r="AA198" s="35"/>
      <c r="AB198" s="29"/>
      <c r="AC198" s="28"/>
      <c r="AD198" s="34"/>
      <c r="AE198" s="35"/>
      <c r="AF198" s="29"/>
      <c r="AG198" s="28"/>
      <c r="AH198" s="34"/>
      <c r="AI198" s="35"/>
      <c r="AJ198" s="29"/>
      <c r="AK198" s="28"/>
      <c r="AL198" s="34"/>
      <c r="AM198" s="35"/>
      <c r="AN198" s="29"/>
      <c r="AO198" s="28"/>
      <c r="AP198" s="34"/>
      <c r="AQ198" s="35"/>
      <c r="AR198" s="29"/>
      <c r="AS198" s="28"/>
      <c r="AT198" s="34"/>
      <c r="AU198" s="35"/>
      <c r="AV198" s="29"/>
      <c r="AW198" s="28"/>
      <c r="AX198" s="34"/>
      <c r="AY198" s="35"/>
      <c r="AZ198" s="29"/>
      <c r="BA198" s="28"/>
      <c r="BB198" s="34"/>
      <c r="BC198" s="35"/>
      <c r="BD198" s="29"/>
      <c r="BE198" s="28"/>
      <c r="BF198" s="34"/>
      <c r="BG198" s="35"/>
      <c r="BH198" s="33"/>
      <c r="BI198" s="32"/>
      <c r="BJ198" s="28"/>
      <c r="BK198" s="70"/>
      <c r="BL198" s="70"/>
      <c r="BM198" s="70"/>
      <c r="BN198" s="70"/>
      <c r="BO198" s="70"/>
      <c r="BP198" s="70"/>
      <c r="BQ198" s="70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</row>
    <row r="199" spans="2:99" ht="12.75">
      <c r="B199" s="33"/>
      <c r="C199" s="51"/>
      <c r="E199" s="36"/>
      <c r="F199" s="34"/>
      <c r="G199" s="35"/>
      <c r="H199" s="28"/>
      <c r="I199" s="28"/>
      <c r="J199" s="34"/>
      <c r="K199" s="35"/>
      <c r="L199" s="29"/>
      <c r="M199" s="28"/>
      <c r="N199" s="34"/>
      <c r="O199" s="35"/>
      <c r="P199" s="29"/>
      <c r="Q199" s="28"/>
      <c r="R199" s="34"/>
      <c r="S199" s="35"/>
      <c r="T199" s="29"/>
      <c r="U199" s="28"/>
      <c r="V199" s="34"/>
      <c r="W199" s="35"/>
      <c r="X199" s="29"/>
      <c r="Y199" s="28"/>
      <c r="Z199" s="34"/>
      <c r="AA199" s="35"/>
      <c r="AB199" s="29"/>
      <c r="AC199" s="28"/>
      <c r="AD199" s="34"/>
      <c r="AE199" s="35"/>
      <c r="AF199" s="29"/>
      <c r="AG199" s="28"/>
      <c r="AH199" s="34"/>
      <c r="AI199" s="35"/>
      <c r="AJ199" s="29"/>
      <c r="AK199" s="28"/>
      <c r="AL199" s="34"/>
      <c r="AM199" s="35"/>
      <c r="AN199" s="29"/>
      <c r="AO199" s="28"/>
      <c r="AP199" s="34"/>
      <c r="AQ199" s="35"/>
      <c r="AR199" s="29"/>
      <c r="AS199" s="28"/>
      <c r="AT199" s="34"/>
      <c r="AU199" s="35"/>
      <c r="AV199" s="29"/>
      <c r="AW199" s="28"/>
      <c r="AX199" s="34"/>
      <c r="AY199" s="35"/>
      <c r="AZ199" s="29"/>
      <c r="BA199" s="28"/>
      <c r="BB199" s="34"/>
      <c r="BC199" s="35"/>
      <c r="BD199" s="29"/>
      <c r="BE199" s="28"/>
      <c r="BF199" s="34"/>
      <c r="BG199" s="35"/>
      <c r="BH199" s="33"/>
      <c r="BI199" s="32"/>
      <c r="BJ199" s="28"/>
      <c r="BK199" s="70"/>
      <c r="BL199" s="70"/>
      <c r="BM199" s="70"/>
      <c r="BN199" s="70"/>
      <c r="BO199" s="70"/>
      <c r="BP199" s="70"/>
      <c r="BQ199" s="70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</row>
    <row r="200" spans="2:99" ht="12.75">
      <c r="B200" s="33"/>
      <c r="C200" s="51"/>
      <c r="E200" s="36"/>
      <c r="F200" s="34"/>
      <c r="G200" s="35"/>
      <c r="H200" s="28"/>
      <c r="I200" s="28"/>
      <c r="J200" s="34"/>
      <c r="K200" s="35"/>
      <c r="L200" s="29"/>
      <c r="M200" s="28"/>
      <c r="N200" s="34"/>
      <c r="O200" s="35"/>
      <c r="P200" s="29"/>
      <c r="Q200" s="28"/>
      <c r="R200" s="34"/>
      <c r="S200" s="35"/>
      <c r="T200" s="29"/>
      <c r="U200" s="28"/>
      <c r="V200" s="34"/>
      <c r="W200" s="35"/>
      <c r="X200" s="29"/>
      <c r="Y200" s="28"/>
      <c r="Z200" s="34"/>
      <c r="AA200" s="35"/>
      <c r="AB200" s="29"/>
      <c r="AC200" s="28"/>
      <c r="AD200" s="34"/>
      <c r="AE200" s="35"/>
      <c r="AF200" s="29"/>
      <c r="AG200" s="28"/>
      <c r="AH200" s="34"/>
      <c r="AI200" s="35"/>
      <c r="AJ200" s="29"/>
      <c r="AK200" s="28"/>
      <c r="AL200" s="34"/>
      <c r="AM200" s="35"/>
      <c r="AN200" s="29"/>
      <c r="AO200" s="28"/>
      <c r="AP200" s="34"/>
      <c r="AQ200" s="35"/>
      <c r="AR200" s="29"/>
      <c r="AS200" s="28"/>
      <c r="AT200" s="34"/>
      <c r="AU200" s="35"/>
      <c r="AV200" s="29"/>
      <c r="AW200" s="28"/>
      <c r="AX200" s="34"/>
      <c r="AY200" s="35"/>
      <c r="AZ200" s="29"/>
      <c r="BA200" s="28"/>
      <c r="BB200" s="34"/>
      <c r="BC200" s="35"/>
      <c r="BD200" s="29"/>
      <c r="BE200" s="28"/>
      <c r="BF200" s="34"/>
      <c r="BG200" s="35"/>
      <c r="BH200" s="33"/>
      <c r="BI200" s="32"/>
      <c r="BJ200" s="28"/>
      <c r="BK200" s="70"/>
      <c r="BL200" s="70"/>
      <c r="BM200" s="70"/>
      <c r="BN200" s="70"/>
      <c r="BO200" s="70"/>
      <c r="BP200" s="70"/>
      <c r="BQ200" s="71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</row>
    <row r="201" spans="2:99" ht="12.75">
      <c r="B201" s="33"/>
      <c r="C201" s="27"/>
      <c r="E201" s="36"/>
      <c r="F201" s="34"/>
      <c r="G201" s="35"/>
      <c r="H201" s="28"/>
      <c r="I201" s="28"/>
      <c r="J201" s="34"/>
      <c r="K201" s="35"/>
      <c r="L201" s="28"/>
      <c r="M201" s="28"/>
      <c r="N201" s="34"/>
      <c r="O201" s="35"/>
      <c r="P201" s="28"/>
      <c r="Q201" s="28"/>
      <c r="R201" s="34"/>
      <c r="S201" s="35"/>
      <c r="T201" s="44"/>
      <c r="U201" s="28"/>
      <c r="V201" s="34"/>
      <c r="W201" s="35"/>
      <c r="X201" s="44"/>
      <c r="Y201" s="28"/>
      <c r="Z201" s="34"/>
      <c r="AA201" s="35"/>
      <c r="AB201" s="44"/>
      <c r="AC201" s="28"/>
      <c r="AD201" s="34"/>
      <c r="AE201" s="35"/>
      <c r="AF201" s="44"/>
      <c r="AG201" s="28"/>
      <c r="AH201" s="34"/>
      <c r="AI201" s="35"/>
      <c r="AJ201" s="44"/>
      <c r="AK201" s="28"/>
      <c r="AL201" s="34"/>
      <c r="AM201" s="35"/>
      <c r="AN201" s="44"/>
      <c r="AO201" s="28"/>
      <c r="AP201" s="34"/>
      <c r="AQ201" s="35"/>
      <c r="AR201" s="44"/>
      <c r="AS201" s="28"/>
      <c r="AT201" s="34"/>
      <c r="AU201" s="35"/>
      <c r="AV201" s="44"/>
      <c r="AW201" s="28"/>
      <c r="AX201" s="34"/>
      <c r="AY201" s="35"/>
      <c r="AZ201" s="44"/>
      <c r="BA201" s="28"/>
      <c r="BB201" s="34"/>
      <c r="BC201" s="35"/>
      <c r="BD201" s="44"/>
      <c r="BE201" s="28"/>
      <c r="BF201" s="34"/>
      <c r="BG201" s="35"/>
      <c r="BH201" s="28"/>
      <c r="BI201" s="32"/>
      <c r="BJ201" s="28"/>
      <c r="BK201" s="70"/>
      <c r="BL201" s="70"/>
      <c r="BM201" s="70"/>
      <c r="BN201" s="70"/>
      <c r="BO201" s="70"/>
      <c r="BP201" s="71"/>
      <c r="BQ201" s="71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</row>
    <row r="202" spans="2:99" ht="12.75">
      <c r="B202" s="33"/>
      <c r="C202" s="27"/>
      <c r="E202" s="36"/>
      <c r="F202" s="34"/>
      <c r="G202" s="35"/>
      <c r="H202" s="28"/>
      <c r="I202" s="28"/>
      <c r="J202" s="34"/>
      <c r="K202" s="35"/>
      <c r="L202" s="28"/>
      <c r="M202" s="28"/>
      <c r="N202" s="34"/>
      <c r="O202" s="35"/>
      <c r="P202" s="28"/>
      <c r="Q202" s="28"/>
      <c r="R202" s="34"/>
      <c r="S202" s="35"/>
      <c r="T202" s="44"/>
      <c r="U202" s="28"/>
      <c r="V202" s="34"/>
      <c r="W202" s="35"/>
      <c r="X202" s="44"/>
      <c r="Y202" s="28"/>
      <c r="Z202" s="34"/>
      <c r="AA202" s="35"/>
      <c r="AB202" s="44"/>
      <c r="AC202" s="28"/>
      <c r="AD202" s="34"/>
      <c r="AE202" s="35"/>
      <c r="AF202" s="44"/>
      <c r="AG202" s="28"/>
      <c r="AH202" s="34"/>
      <c r="AI202" s="35"/>
      <c r="AJ202" s="44"/>
      <c r="AK202" s="28"/>
      <c r="AL202" s="34"/>
      <c r="AM202" s="35"/>
      <c r="AN202" s="44"/>
      <c r="AO202" s="28"/>
      <c r="AP202" s="34"/>
      <c r="AQ202" s="35"/>
      <c r="AR202" s="44"/>
      <c r="AS202" s="28"/>
      <c r="AT202" s="34"/>
      <c r="AU202" s="35"/>
      <c r="AV202" s="44"/>
      <c r="AW202" s="28"/>
      <c r="AX202" s="34"/>
      <c r="AY202" s="35"/>
      <c r="AZ202" s="44"/>
      <c r="BA202" s="28"/>
      <c r="BB202" s="34"/>
      <c r="BC202" s="35"/>
      <c r="BD202" s="44"/>
      <c r="BE202" s="28"/>
      <c r="BF202" s="34"/>
      <c r="BG202" s="35"/>
      <c r="BH202" s="28"/>
      <c r="BI202" s="32"/>
      <c r="BJ202" s="70"/>
      <c r="BK202" s="70"/>
      <c r="BL202" s="70"/>
      <c r="BM202" s="70"/>
      <c r="BN202" s="70"/>
      <c r="BO202" s="70"/>
      <c r="BP202" s="71"/>
      <c r="BQ202" s="70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</row>
    <row r="203" spans="2:99" ht="12.75">
      <c r="B203" s="33"/>
      <c r="C203" s="27"/>
      <c r="E203" s="36"/>
      <c r="F203" s="34"/>
      <c r="G203" s="35"/>
      <c r="H203" s="28"/>
      <c r="I203" s="28"/>
      <c r="J203" s="34"/>
      <c r="K203" s="35"/>
      <c r="L203" s="28"/>
      <c r="M203" s="28"/>
      <c r="N203" s="34"/>
      <c r="O203" s="35"/>
      <c r="P203" s="35"/>
      <c r="Q203" s="28"/>
      <c r="R203" s="34"/>
      <c r="S203" s="35"/>
      <c r="T203" s="44"/>
      <c r="U203" s="28"/>
      <c r="V203" s="34"/>
      <c r="W203" s="35"/>
      <c r="X203" s="44"/>
      <c r="Y203" s="28"/>
      <c r="Z203" s="34"/>
      <c r="AA203" s="35"/>
      <c r="AB203" s="44"/>
      <c r="AC203" s="28"/>
      <c r="AD203" s="34"/>
      <c r="AE203" s="35"/>
      <c r="AF203" s="44"/>
      <c r="AG203" s="28"/>
      <c r="AH203" s="34"/>
      <c r="AI203" s="35"/>
      <c r="AJ203" s="44"/>
      <c r="AK203" s="28"/>
      <c r="AL203" s="34"/>
      <c r="AM203" s="35"/>
      <c r="AN203" s="44"/>
      <c r="AO203" s="28"/>
      <c r="AP203" s="34"/>
      <c r="AQ203" s="35"/>
      <c r="AR203" s="44"/>
      <c r="AS203" s="28"/>
      <c r="AT203" s="34"/>
      <c r="AU203" s="35"/>
      <c r="AV203" s="44"/>
      <c r="AW203" s="28"/>
      <c r="AX203" s="34"/>
      <c r="AY203" s="35"/>
      <c r="AZ203" s="44"/>
      <c r="BA203" s="28"/>
      <c r="BB203" s="34"/>
      <c r="BC203" s="35"/>
      <c r="BD203" s="44"/>
      <c r="BE203" s="28"/>
      <c r="BF203" s="34"/>
      <c r="BG203" s="35"/>
      <c r="BH203" s="28"/>
      <c r="BI203" s="32"/>
      <c r="BJ203" s="33"/>
      <c r="BK203" s="70"/>
      <c r="BL203" s="70"/>
      <c r="BM203" s="70"/>
      <c r="BN203" s="70"/>
      <c r="BO203" s="70"/>
      <c r="BP203" s="70"/>
      <c r="BQ203" s="70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</row>
    <row r="204" spans="2:99" ht="12.75">
      <c r="B204" s="33"/>
      <c r="C204" s="27"/>
      <c r="E204" s="36"/>
      <c r="F204" s="34"/>
      <c r="G204" s="35"/>
      <c r="H204" s="28"/>
      <c r="I204" s="28"/>
      <c r="J204" s="34"/>
      <c r="K204" s="35"/>
      <c r="L204" s="35"/>
      <c r="M204" s="28"/>
      <c r="N204" s="34"/>
      <c r="O204" s="35"/>
      <c r="P204" s="35"/>
      <c r="Q204" s="28"/>
      <c r="R204" s="34"/>
      <c r="S204" s="35"/>
      <c r="T204" s="44"/>
      <c r="U204" s="28"/>
      <c r="V204" s="34"/>
      <c r="W204" s="35"/>
      <c r="X204" s="44"/>
      <c r="Y204" s="28"/>
      <c r="Z204" s="34"/>
      <c r="AA204" s="35"/>
      <c r="AB204" s="44"/>
      <c r="AC204" s="28"/>
      <c r="AD204" s="34"/>
      <c r="AE204" s="35"/>
      <c r="AF204" s="44"/>
      <c r="AG204" s="28"/>
      <c r="AH204" s="34"/>
      <c r="AI204" s="35"/>
      <c r="AJ204" s="44"/>
      <c r="AK204" s="28"/>
      <c r="AL204" s="34"/>
      <c r="AM204" s="35"/>
      <c r="AN204" s="44"/>
      <c r="AO204" s="28"/>
      <c r="AP204" s="34"/>
      <c r="AQ204" s="35"/>
      <c r="AR204" s="44"/>
      <c r="AS204" s="28"/>
      <c r="AT204" s="34"/>
      <c r="AU204" s="35"/>
      <c r="AV204" s="44"/>
      <c r="AW204" s="28"/>
      <c r="AX204" s="34"/>
      <c r="AY204" s="35"/>
      <c r="AZ204" s="44"/>
      <c r="BA204" s="28"/>
      <c r="BB204" s="34"/>
      <c r="BC204" s="35"/>
      <c r="BD204" s="44"/>
      <c r="BE204" s="28"/>
      <c r="BF204" s="34"/>
      <c r="BG204" s="35"/>
      <c r="BH204" s="28"/>
      <c r="BI204" s="32"/>
      <c r="BJ204" s="33"/>
      <c r="BK204" s="70"/>
      <c r="BL204" s="70"/>
      <c r="BM204" s="70"/>
      <c r="BN204" s="70"/>
      <c r="BO204" s="70"/>
      <c r="BP204" s="70"/>
      <c r="BQ204" s="70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</row>
    <row r="205" spans="2:99" ht="12.75">
      <c r="B205" s="33"/>
      <c r="C205" s="27"/>
      <c r="E205" s="36"/>
      <c r="F205" s="34"/>
      <c r="G205" s="35"/>
      <c r="H205" s="28"/>
      <c r="I205" s="28"/>
      <c r="J205" s="34"/>
      <c r="K205" s="35"/>
      <c r="L205" s="35"/>
      <c r="M205" s="28"/>
      <c r="N205" s="34"/>
      <c r="O205" s="35"/>
      <c r="P205" s="28"/>
      <c r="Q205" s="28"/>
      <c r="R205" s="34"/>
      <c r="S205" s="35"/>
      <c r="T205" s="44"/>
      <c r="U205" s="28"/>
      <c r="V205" s="34"/>
      <c r="W205" s="35"/>
      <c r="X205" s="44"/>
      <c r="Y205" s="28"/>
      <c r="Z205" s="34"/>
      <c r="AA205" s="35"/>
      <c r="AB205" s="44"/>
      <c r="AC205" s="28"/>
      <c r="AD205" s="34"/>
      <c r="AE205" s="35"/>
      <c r="AF205" s="44"/>
      <c r="AG205" s="28"/>
      <c r="AH205" s="34"/>
      <c r="AI205" s="35"/>
      <c r="AJ205" s="44"/>
      <c r="AK205" s="28"/>
      <c r="AL205" s="34"/>
      <c r="AM205" s="35"/>
      <c r="AN205" s="44"/>
      <c r="AO205" s="28"/>
      <c r="AP205" s="34"/>
      <c r="AQ205" s="35"/>
      <c r="AR205" s="44"/>
      <c r="AS205" s="28"/>
      <c r="AT205" s="34"/>
      <c r="AU205" s="35"/>
      <c r="AV205" s="44"/>
      <c r="AW205" s="28"/>
      <c r="AX205" s="34"/>
      <c r="AY205" s="35"/>
      <c r="AZ205" s="44"/>
      <c r="BA205" s="28"/>
      <c r="BB205" s="34"/>
      <c r="BC205" s="35"/>
      <c r="BD205" s="44"/>
      <c r="BE205" s="28"/>
      <c r="BF205" s="34"/>
      <c r="BG205" s="35"/>
      <c r="BH205" s="28"/>
      <c r="BI205" s="32"/>
      <c r="BJ205" s="33"/>
      <c r="BK205" s="71"/>
      <c r="BL205" s="71"/>
      <c r="BM205" s="71"/>
      <c r="BN205" s="71"/>
      <c r="BO205" s="71"/>
      <c r="BP205" s="70"/>
      <c r="BQ205" s="70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</row>
    <row r="206" spans="2:99" ht="12.75">
      <c r="B206" s="33"/>
      <c r="C206" s="51"/>
      <c r="E206" s="36"/>
      <c r="F206" s="34"/>
      <c r="G206" s="35"/>
      <c r="H206" s="28"/>
      <c r="I206" s="28"/>
      <c r="J206" s="34"/>
      <c r="K206" s="35"/>
      <c r="L206" s="28"/>
      <c r="M206" s="28"/>
      <c r="N206" s="34"/>
      <c r="O206" s="35"/>
      <c r="P206" s="28"/>
      <c r="Q206" s="28"/>
      <c r="R206" s="34"/>
      <c r="S206" s="35"/>
      <c r="T206" s="44"/>
      <c r="U206" s="28"/>
      <c r="V206" s="34"/>
      <c r="W206" s="35"/>
      <c r="X206" s="44"/>
      <c r="Y206" s="28"/>
      <c r="Z206" s="34"/>
      <c r="AA206" s="35"/>
      <c r="AB206" s="44"/>
      <c r="AC206" s="28"/>
      <c r="AD206" s="34"/>
      <c r="AE206" s="35"/>
      <c r="AF206" s="44"/>
      <c r="AG206" s="28"/>
      <c r="AH206" s="34"/>
      <c r="AI206" s="35"/>
      <c r="AJ206" s="44"/>
      <c r="AK206" s="28"/>
      <c r="AL206" s="34"/>
      <c r="AM206" s="35"/>
      <c r="AN206" s="44"/>
      <c r="AO206" s="28"/>
      <c r="AP206" s="34"/>
      <c r="AQ206" s="35"/>
      <c r="AR206" s="44"/>
      <c r="AS206" s="28"/>
      <c r="AT206" s="34"/>
      <c r="AU206" s="35"/>
      <c r="AV206" s="44"/>
      <c r="AW206" s="28"/>
      <c r="AX206" s="34"/>
      <c r="AY206" s="35"/>
      <c r="AZ206" s="44"/>
      <c r="BA206" s="28"/>
      <c r="BB206" s="34"/>
      <c r="BC206" s="35"/>
      <c r="BD206" s="44"/>
      <c r="BE206" s="28"/>
      <c r="BF206" s="34"/>
      <c r="BG206" s="35"/>
      <c r="BH206" s="70"/>
      <c r="BI206" s="32"/>
      <c r="BJ206" s="33"/>
      <c r="BK206" s="71"/>
      <c r="BL206" s="71"/>
      <c r="BM206" s="71"/>
      <c r="BN206" s="71"/>
      <c r="BO206" s="71"/>
      <c r="BP206" s="70"/>
      <c r="BQ206" s="70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</row>
    <row r="207" spans="2:99" ht="12.75">
      <c r="B207" s="33"/>
      <c r="C207" s="51"/>
      <c r="E207" s="36"/>
      <c r="F207" s="34"/>
      <c r="G207" s="35"/>
      <c r="H207" s="28"/>
      <c r="I207" s="28"/>
      <c r="J207" s="34"/>
      <c r="K207" s="35"/>
      <c r="L207" s="29"/>
      <c r="M207" s="28"/>
      <c r="N207" s="34"/>
      <c r="O207" s="35"/>
      <c r="P207" s="29"/>
      <c r="Q207" s="28"/>
      <c r="R207" s="34"/>
      <c r="S207" s="35"/>
      <c r="T207" s="29"/>
      <c r="U207" s="28"/>
      <c r="V207" s="34"/>
      <c r="W207" s="35"/>
      <c r="X207" s="29"/>
      <c r="Y207" s="28"/>
      <c r="Z207" s="34"/>
      <c r="AA207" s="35"/>
      <c r="AB207" s="29"/>
      <c r="AC207" s="28"/>
      <c r="AD207" s="34"/>
      <c r="AE207" s="35"/>
      <c r="AF207" s="29"/>
      <c r="AG207" s="28"/>
      <c r="AH207" s="34"/>
      <c r="AI207" s="35"/>
      <c r="AJ207" s="29"/>
      <c r="AK207" s="28"/>
      <c r="AL207" s="34"/>
      <c r="AM207" s="35"/>
      <c r="AN207" s="29"/>
      <c r="AO207" s="28"/>
      <c r="AP207" s="34"/>
      <c r="AQ207" s="35"/>
      <c r="AR207" s="29"/>
      <c r="AS207" s="28"/>
      <c r="AT207" s="34"/>
      <c r="AU207" s="35"/>
      <c r="AV207" s="29"/>
      <c r="AW207" s="28"/>
      <c r="AX207" s="34"/>
      <c r="AY207" s="35"/>
      <c r="AZ207" s="29"/>
      <c r="BA207" s="28"/>
      <c r="BB207" s="34"/>
      <c r="BC207" s="35"/>
      <c r="BD207" s="29"/>
      <c r="BE207" s="28"/>
      <c r="BF207" s="34"/>
      <c r="BG207" s="35"/>
      <c r="BH207" s="33"/>
      <c r="BI207" s="32"/>
      <c r="BJ207" s="33"/>
      <c r="BK207" s="70"/>
      <c r="BL207" s="70"/>
      <c r="BM207" s="70"/>
      <c r="BN207" s="70"/>
      <c r="BO207" s="70"/>
      <c r="BP207" s="70"/>
      <c r="BQ207" s="70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</row>
    <row r="208" spans="2:99" ht="12.75">
      <c r="B208" s="33"/>
      <c r="C208" s="51"/>
      <c r="E208" s="29"/>
      <c r="F208" s="34"/>
      <c r="G208" s="35"/>
      <c r="H208" s="28"/>
      <c r="I208" s="28"/>
      <c r="J208" s="34"/>
      <c r="K208" s="35"/>
      <c r="L208" s="28"/>
      <c r="M208" s="28"/>
      <c r="N208" s="34"/>
      <c r="O208" s="35"/>
      <c r="P208" s="28"/>
      <c r="Q208" s="28"/>
      <c r="R208" s="34"/>
      <c r="S208" s="35"/>
      <c r="T208" s="44"/>
      <c r="U208" s="28"/>
      <c r="V208" s="34"/>
      <c r="W208" s="35"/>
      <c r="X208" s="44"/>
      <c r="Y208" s="28"/>
      <c r="Z208" s="34"/>
      <c r="AA208" s="35"/>
      <c r="AB208" s="44"/>
      <c r="AC208" s="28"/>
      <c r="AD208" s="34"/>
      <c r="AE208" s="35"/>
      <c r="AF208" s="44"/>
      <c r="AG208" s="28"/>
      <c r="AH208" s="34"/>
      <c r="AI208" s="35"/>
      <c r="AJ208" s="44"/>
      <c r="AK208" s="28"/>
      <c r="AL208" s="34"/>
      <c r="AM208" s="35"/>
      <c r="AN208" s="44"/>
      <c r="AO208" s="28"/>
      <c r="AP208" s="34"/>
      <c r="AQ208" s="35"/>
      <c r="AR208" s="44"/>
      <c r="AS208" s="28"/>
      <c r="AT208" s="34"/>
      <c r="AU208" s="35"/>
      <c r="AV208" s="44"/>
      <c r="AW208" s="28"/>
      <c r="AX208" s="34"/>
      <c r="AY208" s="35"/>
      <c r="AZ208" s="44"/>
      <c r="BA208" s="28"/>
      <c r="BB208" s="34"/>
      <c r="BC208" s="35"/>
      <c r="BD208" s="44"/>
      <c r="BE208" s="28"/>
      <c r="BF208" s="34"/>
      <c r="BG208" s="35"/>
      <c r="BH208" s="33"/>
      <c r="BI208" s="35"/>
      <c r="BJ208" s="28"/>
      <c r="BK208" s="70"/>
      <c r="BL208" s="70"/>
      <c r="BM208" s="70"/>
      <c r="BN208" s="70"/>
      <c r="BO208" s="70"/>
      <c r="BP208" s="70"/>
      <c r="BQ208" s="70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</row>
    <row r="209" spans="2:99" ht="12.75">
      <c r="B209" s="33"/>
      <c r="C209" s="51"/>
      <c r="E209" s="36"/>
      <c r="F209" s="34"/>
      <c r="G209" s="35"/>
      <c r="H209" s="28"/>
      <c r="I209" s="28"/>
      <c r="J209" s="34"/>
      <c r="K209" s="35"/>
      <c r="L209" s="29"/>
      <c r="M209" s="28"/>
      <c r="N209" s="34"/>
      <c r="O209" s="35"/>
      <c r="P209" s="29"/>
      <c r="Q209" s="28"/>
      <c r="R209" s="34"/>
      <c r="S209" s="35"/>
      <c r="T209" s="29"/>
      <c r="U209" s="28"/>
      <c r="V209" s="34"/>
      <c r="W209" s="35"/>
      <c r="X209" s="29"/>
      <c r="Y209" s="28"/>
      <c r="Z209" s="34"/>
      <c r="AA209" s="35"/>
      <c r="AB209" s="29"/>
      <c r="AC209" s="28"/>
      <c r="AD209" s="34"/>
      <c r="AE209" s="35"/>
      <c r="AF209" s="29"/>
      <c r="AG209" s="28"/>
      <c r="AH209" s="34"/>
      <c r="AI209" s="35"/>
      <c r="AJ209" s="29"/>
      <c r="AK209" s="28"/>
      <c r="AL209" s="34"/>
      <c r="AM209" s="35"/>
      <c r="AN209" s="29"/>
      <c r="AO209" s="28"/>
      <c r="AP209" s="34"/>
      <c r="AQ209" s="35"/>
      <c r="AR209" s="29"/>
      <c r="AS209" s="28"/>
      <c r="AT209" s="34"/>
      <c r="AU209" s="35"/>
      <c r="AV209" s="29"/>
      <c r="AW209" s="28"/>
      <c r="AX209" s="34"/>
      <c r="AY209" s="35"/>
      <c r="AZ209" s="29"/>
      <c r="BA209" s="28"/>
      <c r="BB209" s="34"/>
      <c r="BC209" s="35"/>
      <c r="BD209" s="29"/>
      <c r="BE209" s="28"/>
      <c r="BF209" s="34"/>
      <c r="BG209" s="35"/>
      <c r="BH209" s="33"/>
      <c r="BI209" s="32"/>
      <c r="BJ209" s="33"/>
      <c r="BK209" s="70"/>
      <c r="BL209" s="70"/>
      <c r="BM209" s="70"/>
      <c r="BN209" s="70"/>
      <c r="BO209" s="70"/>
      <c r="BP209" s="70"/>
      <c r="BQ209" s="70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</row>
    <row r="210" spans="2:99" ht="12.75">
      <c r="B210" s="33"/>
      <c r="C210" s="51"/>
      <c r="E210" s="36"/>
      <c r="F210" s="34"/>
      <c r="G210" s="35"/>
      <c r="H210" s="28"/>
      <c r="I210" s="28"/>
      <c r="J210" s="34"/>
      <c r="K210" s="35"/>
      <c r="L210" s="29"/>
      <c r="M210" s="28"/>
      <c r="N210" s="34"/>
      <c r="O210" s="35"/>
      <c r="P210" s="29"/>
      <c r="Q210" s="28"/>
      <c r="R210" s="34"/>
      <c r="S210" s="35"/>
      <c r="T210" s="29"/>
      <c r="U210" s="28"/>
      <c r="V210" s="34"/>
      <c r="W210" s="35"/>
      <c r="X210" s="29"/>
      <c r="Y210" s="28"/>
      <c r="Z210" s="34"/>
      <c r="AA210" s="35"/>
      <c r="AB210" s="29"/>
      <c r="AC210" s="28"/>
      <c r="AD210" s="34"/>
      <c r="AE210" s="35"/>
      <c r="AF210" s="29"/>
      <c r="AG210" s="28"/>
      <c r="AH210" s="34"/>
      <c r="AI210" s="35"/>
      <c r="AJ210" s="29"/>
      <c r="AK210" s="28"/>
      <c r="AL210" s="34"/>
      <c r="AM210" s="35"/>
      <c r="AN210" s="29"/>
      <c r="AO210" s="28"/>
      <c r="AP210" s="34"/>
      <c r="AQ210" s="35"/>
      <c r="AR210" s="29"/>
      <c r="AS210" s="28"/>
      <c r="AT210" s="34"/>
      <c r="AU210" s="35"/>
      <c r="AV210" s="29"/>
      <c r="AW210" s="28"/>
      <c r="AX210" s="34"/>
      <c r="AY210" s="35"/>
      <c r="AZ210" s="29"/>
      <c r="BA210" s="28"/>
      <c r="BB210" s="34"/>
      <c r="BC210" s="35"/>
      <c r="BD210" s="29"/>
      <c r="BE210" s="28"/>
      <c r="BF210" s="34"/>
      <c r="BG210" s="35"/>
      <c r="BH210" s="33"/>
      <c r="BI210" s="35"/>
      <c r="BJ210" s="28"/>
      <c r="BK210" s="70"/>
      <c r="BL210" s="70"/>
      <c r="BM210" s="70"/>
      <c r="BN210" s="70"/>
      <c r="BO210" s="70"/>
      <c r="BP210" s="70"/>
      <c r="BQ210" s="70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</row>
    <row r="211" spans="2:99" ht="12.75">
      <c r="B211" s="33"/>
      <c r="C211" s="51"/>
      <c r="E211" s="36"/>
      <c r="F211" s="34"/>
      <c r="G211" s="35"/>
      <c r="H211" s="28"/>
      <c r="I211" s="28"/>
      <c r="J211" s="34"/>
      <c r="K211" s="35"/>
      <c r="L211" s="29"/>
      <c r="M211" s="28"/>
      <c r="N211" s="34"/>
      <c r="O211" s="35"/>
      <c r="P211" s="29"/>
      <c r="Q211" s="28"/>
      <c r="R211" s="34"/>
      <c r="S211" s="35"/>
      <c r="T211" s="29"/>
      <c r="U211" s="28"/>
      <c r="V211" s="34"/>
      <c r="W211" s="35"/>
      <c r="X211" s="29"/>
      <c r="Y211" s="28"/>
      <c r="Z211" s="34"/>
      <c r="AA211" s="35"/>
      <c r="AB211" s="29"/>
      <c r="AC211" s="28"/>
      <c r="AD211" s="34"/>
      <c r="AE211" s="35"/>
      <c r="AF211" s="29"/>
      <c r="AG211" s="28"/>
      <c r="AH211" s="34"/>
      <c r="AI211" s="35"/>
      <c r="AJ211" s="29"/>
      <c r="AK211" s="28"/>
      <c r="AL211" s="34"/>
      <c r="AM211" s="35"/>
      <c r="AN211" s="29"/>
      <c r="AO211" s="28"/>
      <c r="AP211" s="34"/>
      <c r="AQ211" s="35"/>
      <c r="AR211" s="29"/>
      <c r="AS211" s="28"/>
      <c r="AT211" s="34"/>
      <c r="AU211" s="35"/>
      <c r="AV211" s="29"/>
      <c r="AW211" s="28"/>
      <c r="AX211" s="34"/>
      <c r="AY211" s="35"/>
      <c r="AZ211" s="29"/>
      <c r="BA211" s="28"/>
      <c r="BB211" s="34"/>
      <c r="BC211" s="35"/>
      <c r="BD211" s="29"/>
      <c r="BE211" s="28"/>
      <c r="BF211" s="34"/>
      <c r="BG211" s="35"/>
      <c r="BH211" s="33"/>
      <c r="BI211" s="35"/>
      <c r="BJ211" s="28"/>
      <c r="BK211" s="70"/>
      <c r="BL211" s="70"/>
      <c r="BM211" s="70"/>
      <c r="BN211" s="70"/>
      <c r="BO211" s="70"/>
      <c r="BP211" s="70"/>
      <c r="BQ211" s="70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</row>
    <row r="212" spans="2:99" ht="12.75">
      <c r="B212" s="33"/>
      <c r="C212" s="51"/>
      <c r="E212" s="36"/>
      <c r="F212" s="34"/>
      <c r="G212" s="35"/>
      <c r="H212" s="28"/>
      <c r="I212" s="28"/>
      <c r="J212" s="34"/>
      <c r="K212" s="35"/>
      <c r="L212" s="29"/>
      <c r="M212" s="28"/>
      <c r="N212" s="34"/>
      <c r="O212" s="35"/>
      <c r="P212" s="29"/>
      <c r="Q212" s="28"/>
      <c r="R212" s="34"/>
      <c r="S212" s="35"/>
      <c r="T212" s="29"/>
      <c r="U212" s="28"/>
      <c r="V212" s="34"/>
      <c r="W212" s="35"/>
      <c r="X212" s="29"/>
      <c r="Y212" s="28"/>
      <c r="Z212" s="34"/>
      <c r="AA212" s="35"/>
      <c r="AB212" s="29"/>
      <c r="AC212" s="28"/>
      <c r="AD212" s="34"/>
      <c r="AE212" s="35"/>
      <c r="AF212" s="29"/>
      <c r="AG212" s="28"/>
      <c r="AH212" s="34"/>
      <c r="AI212" s="35"/>
      <c r="AJ212" s="29"/>
      <c r="AK212" s="28"/>
      <c r="AL212" s="34"/>
      <c r="AM212" s="35"/>
      <c r="AN212" s="29"/>
      <c r="AO212" s="28"/>
      <c r="AP212" s="34"/>
      <c r="AQ212" s="35"/>
      <c r="AR212" s="29"/>
      <c r="AS212" s="28"/>
      <c r="AT212" s="34"/>
      <c r="AU212" s="35"/>
      <c r="AV212" s="29"/>
      <c r="AW212" s="28"/>
      <c r="AX212" s="34"/>
      <c r="AY212" s="35"/>
      <c r="AZ212" s="29"/>
      <c r="BA212" s="28"/>
      <c r="BB212" s="34"/>
      <c r="BC212" s="35"/>
      <c r="BD212" s="29"/>
      <c r="BE212" s="28"/>
      <c r="BF212" s="34"/>
      <c r="BG212" s="35"/>
      <c r="BH212" s="33"/>
      <c r="BI212" s="35"/>
      <c r="BJ212" s="28"/>
      <c r="BK212" s="70"/>
      <c r="BL212" s="70"/>
      <c r="BM212" s="70"/>
      <c r="BN212" s="70"/>
      <c r="BO212" s="70"/>
      <c r="BP212" s="70"/>
      <c r="BQ212" s="70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</row>
    <row r="213" spans="2:99" ht="12.75">
      <c r="B213" s="33"/>
      <c r="C213" s="51"/>
      <c r="E213" s="36"/>
      <c r="F213" s="34"/>
      <c r="G213" s="35"/>
      <c r="H213" s="28"/>
      <c r="I213" s="28"/>
      <c r="J213" s="34"/>
      <c r="K213" s="35"/>
      <c r="L213" s="28"/>
      <c r="M213" s="28"/>
      <c r="N213" s="34"/>
      <c r="O213" s="35"/>
      <c r="P213" s="29"/>
      <c r="Q213" s="28"/>
      <c r="R213" s="34"/>
      <c r="S213" s="35"/>
      <c r="T213" s="28"/>
      <c r="U213" s="28"/>
      <c r="V213" s="34"/>
      <c r="W213" s="35"/>
      <c r="X213" s="31"/>
      <c r="Y213" s="28"/>
      <c r="Z213" s="34"/>
      <c r="AA213" s="35"/>
      <c r="AB213" s="31"/>
      <c r="AC213" s="28"/>
      <c r="AD213" s="34"/>
      <c r="AE213" s="35"/>
      <c r="AF213" s="44"/>
      <c r="AG213" s="28"/>
      <c r="AH213" s="34"/>
      <c r="AI213" s="35"/>
      <c r="AJ213" s="44"/>
      <c r="AK213" s="28"/>
      <c r="AL213" s="34"/>
      <c r="AM213" s="35"/>
      <c r="AN213" s="44"/>
      <c r="AO213" s="28"/>
      <c r="AP213" s="34"/>
      <c r="AQ213" s="35"/>
      <c r="AR213" s="44"/>
      <c r="AS213" s="28"/>
      <c r="AT213" s="34"/>
      <c r="AU213" s="35"/>
      <c r="AV213" s="44"/>
      <c r="AW213" s="28"/>
      <c r="AX213" s="34"/>
      <c r="AY213" s="35"/>
      <c r="AZ213" s="44"/>
      <c r="BA213" s="28"/>
      <c r="BB213" s="34"/>
      <c r="BC213" s="35"/>
      <c r="BD213" s="44"/>
      <c r="BE213" s="28"/>
      <c r="BF213" s="34"/>
      <c r="BG213" s="35"/>
      <c r="BH213" s="28"/>
      <c r="BI213" s="35"/>
      <c r="BJ213" s="28"/>
      <c r="BK213" s="70"/>
      <c r="BL213" s="70"/>
      <c r="BM213" s="70"/>
      <c r="BN213" s="70"/>
      <c r="BO213" s="70"/>
      <c r="BP213" s="70"/>
      <c r="BQ213" s="70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</row>
    <row r="214" spans="2:99" ht="12.75">
      <c r="B214" s="33"/>
      <c r="C214" s="27"/>
      <c r="E214" s="36"/>
      <c r="F214" s="34"/>
      <c r="G214" s="35"/>
      <c r="H214" s="28"/>
      <c r="I214" s="28"/>
      <c r="J214" s="34"/>
      <c r="K214" s="35"/>
      <c r="L214" s="35"/>
      <c r="M214" s="28"/>
      <c r="N214" s="34"/>
      <c r="O214" s="35"/>
      <c r="P214" s="35"/>
      <c r="Q214" s="28"/>
      <c r="R214" s="34"/>
      <c r="S214" s="35"/>
      <c r="T214" s="44"/>
      <c r="U214" s="28"/>
      <c r="V214" s="34"/>
      <c r="W214" s="35"/>
      <c r="X214" s="44"/>
      <c r="Y214" s="28"/>
      <c r="Z214" s="34"/>
      <c r="AA214" s="35"/>
      <c r="AB214" s="44"/>
      <c r="AC214" s="28"/>
      <c r="AD214" s="34"/>
      <c r="AE214" s="35"/>
      <c r="AF214" s="44"/>
      <c r="AG214" s="28"/>
      <c r="AH214" s="34"/>
      <c r="AI214" s="35"/>
      <c r="AJ214" s="44"/>
      <c r="AK214" s="28"/>
      <c r="AL214" s="34"/>
      <c r="AM214" s="35"/>
      <c r="AN214" s="44"/>
      <c r="AO214" s="28"/>
      <c r="AP214" s="34"/>
      <c r="AQ214" s="35"/>
      <c r="AR214" s="44"/>
      <c r="AS214" s="28"/>
      <c r="AT214" s="34"/>
      <c r="AU214" s="35"/>
      <c r="AV214" s="44"/>
      <c r="AW214" s="28"/>
      <c r="AX214" s="34"/>
      <c r="AY214" s="35"/>
      <c r="AZ214" s="44"/>
      <c r="BA214" s="28"/>
      <c r="BB214" s="34"/>
      <c r="BC214" s="35"/>
      <c r="BD214" s="44"/>
      <c r="BE214" s="28"/>
      <c r="BF214" s="34"/>
      <c r="BG214" s="35"/>
      <c r="BH214" s="28"/>
      <c r="BI214" s="32"/>
      <c r="BJ214" s="33"/>
      <c r="BK214" s="70"/>
      <c r="BL214" s="70"/>
      <c r="BM214" s="70"/>
      <c r="BN214" s="70"/>
      <c r="BO214" s="70"/>
      <c r="BP214" s="70"/>
      <c r="BQ214" s="70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</row>
    <row r="215" spans="2:99" ht="12.75">
      <c r="B215" s="33"/>
      <c r="C215" s="27"/>
      <c r="E215" s="36"/>
      <c r="F215" s="34"/>
      <c r="G215" s="35"/>
      <c r="H215" s="28"/>
      <c r="I215" s="28"/>
      <c r="J215" s="34"/>
      <c r="K215" s="35"/>
      <c r="L215" s="28"/>
      <c r="M215" s="28"/>
      <c r="N215" s="34"/>
      <c r="O215" s="35"/>
      <c r="P215" s="28"/>
      <c r="Q215" s="28"/>
      <c r="R215" s="34"/>
      <c r="S215" s="35"/>
      <c r="T215" s="44"/>
      <c r="U215" s="28"/>
      <c r="V215" s="34"/>
      <c r="W215" s="35"/>
      <c r="X215" s="44"/>
      <c r="Y215" s="28"/>
      <c r="Z215" s="34"/>
      <c r="AA215" s="35"/>
      <c r="AB215" s="44"/>
      <c r="AC215" s="28"/>
      <c r="AD215" s="34"/>
      <c r="AE215" s="35"/>
      <c r="AF215" s="44"/>
      <c r="AG215" s="28"/>
      <c r="AH215" s="34"/>
      <c r="AI215" s="35"/>
      <c r="AJ215" s="44"/>
      <c r="AK215" s="28"/>
      <c r="AL215" s="34"/>
      <c r="AM215" s="35"/>
      <c r="AN215" s="44"/>
      <c r="AO215" s="28"/>
      <c r="AP215" s="34"/>
      <c r="AQ215" s="35"/>
      <c r="AR215" s="44"/>
      <c r="AS215" s="28"/>
      <c r="AT215" s="34"/>
      <c r="AU215" s="35"/>
      <c r="AV215" s="44"/>
      <c r="AW215" s="28"/>
      <c r="AX215" s="34"/>
      <c r="AY215" s="35"/>
      <c r="AZ215" s="44"/>
      <c r="BA215" s="28"/>
      <c r="BB215" s="34"/>
      <c r="BC215" s="35"/>
      <c r="BD215" s="44"/>
      <c r="BE215" s="28"/>
      <c r="BF215" s="34"/>
      <c r="BG215" s="35"/>
      <c r="BH215" s="33"/>
      <c r="BI215" s="35"/>
      <c r="BJ215" s="28"/>
      <c r="BK215" s="70"/>
      <c r="BL215" s="70"/>
      <c r="BM215" s="70"/>
      <c r="BN215" s="70"/>
      <c r="BO215" s="70"/>
      <c r="BP215" s="70"/>
      <c r="BQ215" s="70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</row>
    <row r="216" spans="2:99" ht="12.75">
      <c r="B216" s="33"/>
      <c r="C216" s="27"/>
      <c r="E216" s="36"/>
      <c r="F216" s="34"/>
      <c r="G216" s="35"/>
      <c r="H216" s="28"/>
      <c r="I216" s="28"/>
      <c r="J216" s="34"/>
      <c r="K216" s="35"/>
      <c r="L216" s="28"/>
      <c r="M216" s="28"/>
      <c r="N216" s="34"/>
      <c r="O216" s="35"/>
      <c r="P216" s="28"/>
      <c r="Q216" s="28"/>
      <c r="R216" s="34"/>
      <c r="S216" s="35"/>
      <c r="T216" s="44"/>
      <c r="U216" s="28"/>
      <c r="V216" s="34"/>
      <c r="W216" s="35"/>
      <c r="X216" s="44"/>
      <c r="Y216" s="28"/>
      <c r="Z216" s="34"/>
      <c r="AA216" s="35"/>
      <c r="AB216" s="44"/>
      <c r="AC216" s="28"/>
      <c r="AD216" s="34"/>
      <c r="AE216" s="35"/>
      <c r="AF216" s="44"/>
      <c r="AG216" s="28"/>
      <c r="AH216" s="34"/>
      <c r="AI216" s="35"/>
      <c r="AJ216" s="44"/>
      <c r="AK216" s="28"/>
      <c r="AL216" s="34"/>
      <c r="AM216" s="35"/>
      <c r="AN216" s="46"/>
      <c r="AO216" s="28"/>
      <c r="AP216" s="34"/>
      <c r="AQ216" s="35"/>
      <c r="AR216" s="44"/>
      <c r="AS216" s="28"/>
      <c r="AT216" s="34"/>
      <c r="AU216" s="35"/>
      <c r="AV216" s="44"/>
      <c r="AW216" s="28"/>
      <c r="AX216" s="34"/>
      <c r="AY216" s="35"/>
      <c r="AZ216" s="44"/>
      <c r="BA216" s="28"/>
      <c r="BB216" s="34"/>
      <c r="BC216" s="35"/>
      <c r="BD216" s="46"/>
      <c r="BE216" s="28"/>
      <c r="BF216" s="34"/>
      <c r="BG216" s="35"/>
      <c r="BH216" s="28"/>
      <c r="BI216" s="35"/>
      <c r="BJ216" s="28"/>
      <c r="BK216" s="70"/>
      <c r="BL216" s="70"/>
      <c r="BM216" s="70"/>
      <c r="BN216" s="70"/>
      <c r="BO216" s="70"/>
      <c r="BP216" s="70"/>
      <c r="BQ216" s="70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</row>
    <row r="217" spans="2:99" ht="12.75">
      <c r="B217" s="33"/>
      <c r="C217" s="27"/>
      <c r="E217" s="36"/>
      <c r="F217" s="34"/>
      <c r="G217" s="35"/>
      <c r="H217" s="28"/>
      <c r="I217" s="28"/>
      <c r="J217" s="34"/>
      <c r="K217" s="35"/>
      <c r="L217" s="35"/>
      <c r="M217" s="28"/>
      <c r="N217" s="34"/>
      <c r="O217" s="35"/>
      <c r="P217" s="28"/>
      <c r="Q217" s="28"/>
      <c r="R217" s="34"/>
      <c r="S217" s="35"/>
      <c r="T217" s="44"/>
      <c r="U217" s="28"/>
      <c r="V217" s="34"/>
      <c r="W217" s="35"/>
      <c r="X217" s="44"/>
      <c r="Y217" s="28"/>
      <c r="Z217" s="34"/>
      <c r="AA217" s="35"/>
      <c r="AB217" s="44"/>
      <c r="AC217" s="28"/>
      <c r="AD217" s="34"/>
      <c r="AE217" s="35"/>
      <c r="AF217" s="44"/>
      <c r="AG217" s="28"/>
      <c r="AH217" s="34"/>
      <c r="AI217" s="35"/>
      <c r="AJ217" s="44"/>
      <c r="AK217" s="28"/>
      <c r="AL217" s="34"/>
      <c r="AM217" s="35"/>
      <c r="AN217" s="44"/>
      <c r="AO217" s="28"/>
      <c r="AP217" s="34"/>
      <c r="AQ217" s="35"/>
      <c r="AR217" s="44"/>
      <c r="AS217" s="28"/>
      <c r="AT217" s="34"/>
      <c r="AU217" s="35"/>
      <c r="AV217" s="44"/>
      <c r="AW217" s="28"/>
      <c r="AX217" s="34"/>
      <c r="AY217" s="35"/>
      <c r="AZ217" s="44"/>
      <c r="BA217" s="28"/>
      <c r="BB217" s="34"/>
      <c r="BC217" s="35"/>
      <c r="BD217" s="44"/>
      <c r="BE217" s="28"/>
      <c r="BF217" s="34"/>
      <c r="BG217" s="35"/>
      <c r="BH217" s="28"/>
      <c r="BI217" s="35"/>
      <c r="BJ217" s="28"/>
      <c r="BK217" s="70"/>
      <c r="BL217" s="70"/>
      <c r="BM217" s="70"/>
      <c r="BN217" s="70"/>
      <c r="BO217" s="70"/>
      <c r="BP217" s="70"/>
      <c r="BQ217" s="70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</row>
    <row r="218" spans="2:99" ht="12.75">
      <c r="B218" s="33"/>
      <c r="C218" s="27"/>
      <c r="E218" s="36"/>
      <c r="F218" s="34"/>
      <c r="G218" s="35"/>
      <c r="H218" s="28"/>
      <c r="I218" s="28"/>
      <c r="J218" s="34"/>
      <c r="K218" s="35"/>
      <c r="L218" s="28"/>
      <c r="M218" s="28"/>
      <c r="N218" s="34"/>
      <c r="O218" s="35"/>
      <c r="P218" s="35"/>
      <c r="Q218" s="28"/>
      <c r="R218" s="34"/>
      <c r="S218" s="35"/>
      <c r="T218" s="44"/>
      <c r="U218" s="28"/>
      <c r="V218" s="34"/>
      <c r="W218" s="35"/>
      <c r="X218" s="44"/>
      <c r="Y218" s="28"/>
      <c r="Z218" s="34"/>
      <c r="AA218" s="35"/>
      <c r="AB218" s="44"/>
      <c r="AC218" s="28"/>
      <c r="AD218" s="34"/>
      <c r="AE218" s="35"/>
      <c r="AF218" s="44"/>
      <c r="AG218" s="28"/>
      <c r="AH218" s="34"/>
      <c r="AI218" s="35"/>
      <c r="AJ218" s="44"/>
      <c r="AK218" s="28"/>
      <c r="AL218" s="34"/>
      <c r="AM218" s="35"/>
      <c r="AN218" s="44"/>
      <c r="AO218" s="28"/>
      <c r="AP218" s="34"/>
      <c r="AQ218" s="35"/>
      <c r="AR218" s="44"/>
      <c r="AS218" s="28"/>
      <c r="AT218" s="34"/>
      <c r="AU218" s="35"/>
      <c r="AV218" s="44"/>
      <c r="AW218" s="28"/>
      <c r="AX218" s="34"/>
      <c r="AY218" s="35"/>
      <c r="AZ218" s="44"/>
      <c r="BA218" s="28"/>
      <c r="BB218" s="34"/>
      <c r="BC218" s="35"/>
      <c r="BD218" s="44"/>
      <c r="BE218" s="28"/>
      <c r="BF218" s="34"/>
      <c r="BG218" s="35"/>
      <c r="BH218" s="28"/>
      <c r="BI218" s="35"/>
      <c r="BJ218" s="28"/>
      <c r="BK218" s="70"/>
      <c r="BL218" s="70"/>
      <c r="BM218" s="70"/>
      <c r="BN218" s="70"/>
      <c r="BO218" s="70"/>
      <c r="BP218" s="70"/>
      <c r="BQ218" s="70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</row>
  </sheetData>
  <sheetProtection/>
  <autoFilter ref="B3:AU158">
    <sortState ref="B4:AU218">
      <sortCondition descending="1" sortBy="value" ref="E4:E218"/>
    </sortState>
  </autoFilter>
  <mergeCells count="14">
    <mergeCell ref="B1:G1"/>
    <mergeCell ref="I2:K2"/>
    <mergeCell ref="M2:O2"/>
    <mergeCell ref="Q2:S2"/>
    <mergeCell ref="Y2:AA2"/>
    <mergeCell ref="BA2:BC2"/>
    <mergeCell ref="BE2:BG2"/>
    <mergeCell ref="AC2:AE2"/>
    <mergeCell ref="AK2:AM2"/>
    <mergeCell ref="AO2:AQ2"/>
    <mergeCell ref="U2:W2"/>
    <mergeCell ref="AG2:AI2"/>
    <mergeCell ref="AS2:AU2"/>
    <mergeCell ref="AW2:AY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57421875" style="73" customWidth="1"/>
    <col min="2" max="2" width="3.57421875" style="74" customWidth="1"/>
    <col min="3" max="3" width="23.00390625" style="73" customWidth="1"/>
    <col min="4" max="4" width="10.140625" style="75" customWidth="1"/>
    <col min="5" max="5" width="9.7109375" style="76" customWidth="1"/>
    <col min="6" max="6" width="7.00390625" style="75" customWidth="1"/>
    <col min="7" max="7" width="8.421875" style="77" customWidth="1"/>
    <col min="8" max="8" width="9.140625" style="73" customWidth="1"/>
    <col min="9" max="9" width="5.140625" style="73" customWidth="1"/>
    <col min="10" max="10" width="9.28125" style="73" customWidth="1"/>
    <col min="11" max="11" width="9.8515625" style="73" customWidth="1"/>
    <col min="12" max="12" width="9.7109375" style="73" customWidth="1"/>
    <col min="13" max="13" width="7.00390625" style="73" customWidth="1"/>
    <col min="14" max="16384" width="9.140625" style="73" customWidth="1"/>
  </cols>
  <sheetData>
    <row r="1" ht="12" customHeight="1"/>
    <row r="2" spans="2:8" ht="24.75">
      <c r="B2" s="192" t="s">
        <v>347</v>
      </c>
      <c r="C2" s="192"/>
      <c r="D2" s="192"/>
      <c r="E2" s="192"/>
      <c r="F2" s="192"/>
      <c r="G2" s="192"/>
      <c r="H2" s="78"/>
    </row>
    <row r="3" ht="15.75" thickBot="1"/>
    <row r="4" spans="2:14" ht="18.75" customHeight="1">
      <c r="B4" s="193" t="s">
        <v>326</v>
      </c>
      <c r="C4" s="194"/>
      <c r="D4" s="194"/>
      <c r="E4" s="194"/>
      <c r="F4" s="194"/>
      <c r="G4" s="79"/>
      <c r="I4" s="80"/>
      <c r="J4" s="80"/>
      <c r="K4" s="80"/>
      <c r="L4" s="80"/>
      <c r="M4" s="80"/>
      <c r="N4" s="81"/>
    </row>
    <row r="5" spans="2:14" s="82" customFormat="1" ht="24.75" customHeight="1">
      <c r="B5" s="83" t="s">
        <v>327</v>
      </c>
      <c r="C5" s="84" t="s">
        <v>328</v>
      </c>
      <c r="D5" s="84" t="s">
        <v>329</v>
      </c>
      <c r="E5" s="85" t="s">
        <v>330</v>
      </c>
      <c r="F5" s="84" t="s">
        <v>331</v>
      </c>
      <c r="G5" s="86" t="s">
        <v>332</v>
      </c>
      <c r="I5" s="87"/>
      <c r="J5" s="87"/>
      <c r="K5" s="87"/>
      <c r="L5" s="87"/>
      <c r="M5" s="87"/>
      <c r="N5" s="88"/>
    </row>
    <row r="6" spans="1:14" ht="15">
      <c r="A6" s="89"/>
      <c r="B6" s="90" t="s">
        <v>30</v>
      </c>
      <c r="C6" s="64" t="s">
        <v>283</v>
      </c>
      <c r="D6" s="91" t="s">
        <v>320</v>
      </c>
      <c r="E6" s="92">
        <v>1053.868665621965</v>
      </c>
      <c r="F6" s="93">
        <v>4</v>
      </c>
      <c r="G6" s="94">
        <v>263.46716640549124</v>
      </c>
      <c r="I6" s="95"/>
      <c r="J6" s="96"/>
      <c r="K6" s="97"/>
      <c r="L6" s="98"/>
      <c r="M6" s="99"/>
      <c r="N6" s="77"/>
    </row>
    <row r="7" spans="1:14" ht="15">
      <c r="A7" s="89"/>
      <c r="B7" s="90" t="s">
        <v>31</v>
      </c>
      <c r="C7" s="64" t="s">
        <v>153</v>
      </c>
      <c r="D7" s="91" t="s">
        <v>154</v>
      </c>
      <c r="E7" s="92">
        <v>1032.1271562595714</v>
      </c>
      <c r="F7" s="93">
        <v>5</v>
      </c>
      <c r="G7" s="94">
        <v>206.4254312519143</v>
      </c>
      <c r="I7" s="95"/>
      <c r="J7" s="96"/>
      <c r="K7" s="97"/>
      <c r="L7" s="98"/>
      <c r="M7" s="99"/>
      <c r="N7" s="77"/>
    </row>
    <row r="8" spans="1:14" ht="15">
      <c r="A8" s="89"/>
      <c r="B8" s="90" t="s">
        <v>32</v>
      </c>
      <c r="C8" s="64" t="s">
        <v>158</v>
      </c>
      <c r="D8" s="91" t="s">
        <v>159</v>
      </c>
      <c r="E8" s="92">
        <v>1012.1865124821745</v>
      </c>
      <c r="F8" s="93">
        <v>7</v>
      </c>
      <c r="G8" s="94">
        <v>144.5980732117392</v>
      </c>
      <c r="I8" s="95"/>
      <c r="J8" s="96"/>
      <c r="K8" s="97"/>
      <c r="L8" s="98"/>
      <c r="M8" s="99"/>
      <c r="N8" s="77"/>
    </row>
    <row r="9" spans="1:14" ht="15">
      <c r="A9" s="89"/>
      <c r="B9" s="90" t="s">
        <v>33</v>
      </c>
      <c r="C9" s="64" t="s">
        <v>281</v>
      </c>
      <c r="D9" s="91" t="s">
        <v>282</v>
      </c>
      <c r="E9" s="92">
        <v>797.844476181109</v>
      </c>
      <c r="F9" s="93">
        <v>4</v>
      </c>
      <c r="G9" s="94">
        <v>199.46111904527726</v>
      </c>
      <c r="I9" s="95"/>
      <c r="J9" s="96"/>
      <c r="K9" s="97"/>
      <c r="L9" s="98"/>
      <c r="M9" s="99"/>
      <c r="N9" s="77"/>
    </row>
    <row r="10" spans="1:14" ht="15">
      <c r="A10" s="89"/>
      <c r="B10" s="90" t="s">
        <v>34</v>
      </c>
      <c r="C10" s="64" t="s">
        <v>216</v>
      </c>
      <c r="D10" s="91" t="s">
        <v>217</v>
      </c>
      <c r="E10" s="92">
        <v>608.5144732072296</v>
      </c>
      <c r="F10" s="93">
        <v>3</v>
      </c>
      <c r="G10" s="94">
        <v>202.83815773574318</v>
      </c>
      <c r="I10" s="95"/>
      <c r="J10" s="96"/>
      <c r="K10" s="97"/>
      <c r="L10" s="98"/>
      <c r="M10" s="99"/>
      <c r="N10" s="77"/>
    </row>
    <row r="11" spans="1:14" ht="15">
      <c r="A11" s="89"/>
      <c r="B11" s="90" t="s">
        <v>35</v>
      </c>
      <c r="C11" s="64" t="s">
        <v>176</v>
      </c>
      <c r="D11" s="91" t="s">
        <v>306</v>
      </c>
      <c r="E11" s="92">
        <v>477.3191300439802</v>
      </c>
      <c r="F11" s="93">
        <v>2</v>
      </c>
      <c r="G11" s="94">
        <v>238.6595650219901</v>
      </c>
      <c r="I11" s="95"/>
      <c r="J11" s="96"/>
      <c r="K11" s="97"/>
      <c r="L11" s="98"/>
      <c r="M11" s="99"/>
      <c r="N11" s="77"/>
    </row>
    <row r="12" spans="1:14" ht="15">
      <c r="A12" s="89"/>
      <c r="B12" s="90" t="s">
        <v>36</v>
      </c>
      <c r="C12" s="64" t="s">
        <v>299</v>
      </c>
      <c r="D12" s="91" t="s">
        <v>319</v>
      </c>
      <c r="E12" s="92">
        <v>469.1382488479263</v>
      </c>
      <c r="F12" s="93">
        <v>2</v>
      </c>
      <c r="G12" s="94">
        <v>234.56912442396316</v>
      </c>
      <c r="I12" s="95"/>
      <c r="J12" s="96"/>
      <c r="K12" s="97"/>
      <c r="L12" s="98"/>
      <c r="M12" s="99"/>
      <c r="N12" s="77"/>
    </row>
    <row r="13" spans="1:14" ht="15">
      <c r="A13" s="89"/>
      <c r="B13" s="90" t="s">
        <v>37</v>
      </c>
      <c r="C13" s="64" t="s">
        <v>156</v>
      </c>
      <c r="D13" s="91" t="s">
        <v>157</v>
      </c>
      <c r="E13" s="92">
        <v>283.58424357276556</v>
      </c>
      <c r="F13" s="93">
        <v>3</v>
      </c>
      <c r="G13" s="94">
        <v>94.52808119092185</v>
      </c>
      <c r="I13" s="95"/>
      <c r="J13" s="96"/>
      <c r="K13" s="97"/>
      <c r="L13" s="98"/>
      <c r="M13" s="99"/>
      <c r="N13" s="77"/>
    </row>
    <row r="14" spans="1:14" ht="15.75" thickBot="1">
      <c r="A14" s="89"/>
      <c r="B14" s="101" t="s">
        <v>38</v>
      </c>
      <c r="C14" s="102" t="s">
        <v>287</v>
      </c>
      <c r="D14" s="103" t="s">
        <v>324</v>
      </c>
      <c r="E14" s="104">
        <v>83.32382953181272</v>
      </c>
      <c r="F14" s="105">
        <v>1</v>
      </c>
      <c r="G14" s="106">
        <v>83.32382953181272</v>
      </c>
      <c r="I14" s="95"/>
      <c r="J14" s="96"/>
      <c r="K14" s="97"/>
      <c r="L14" s="98"/>
      <c r="M14" s="99"/>
      <c r="N14" s="77"/>
    </row>
    <row r="15" ht="15.75" thickBot="1"/>
    <row r="16" spans="2:7" ht="18.75" customHeight="1">
      <c r="B16" s="193" t="s">
        <v>333</v>
      </c>
      <c r="C16" s="194"/>
      <c r="D16" s="194"/>
      <c r="E16" s="194"/>
      <c r="F16" s="194"/>
      <c r="G16" s="79"/>
    </row>
    <row r="17" spans="1:7" s="82" customFormat="1" ht="25.5">
      <c r="A17" s="87"/>
      <c r="B17" s="83" t="s">
        <v>327</v>
      </c>
      <c r="C17" s="84" t="s">
        <v>328</v>
      </c>
      <c r="D17" s="84" t="s">
        <v>329</v>
      </c>
      <c r="E17" s="85" t="s">
        <v>330</v>
      </c>
      <c r="F17" s="84" t="s">
        <v>331</v>
      </c>
      <c r="G17" s="86" t="s">
        <v>332</v>
      </c>
    </row>
    <row r="18" spans="1:7" s="82" customFormat="1" ht="15">
      <c r="A18" s="87"/>
      <c r="B18" s="122" t="s">
        <v>30</v>
      </c>
      <c r="C18" s="119" t="s">
        <v>151</v>
      </c>
      <c r="D18" s="119" t="s">
        <v>152</v>
      </c>
      <c r="E18" s="124">
        <v>1356.3679216016733</v>
      </c>
      <c r="F18" s="119">
        <v>9</v>
      </c>
      <c r="G18" s="123">
        <v>150.70754684463037</v>
      </c>
    </row>
    <row r="19" spans="1:7" s="82" customFormat="1" ht="15">
      <c r="A19" s="87"/>
      <c r="B19" s="122" t="s">
        <v>31</v>
      </c>
      <c r="C19" s="119" t="s">
        <v>149</v>
      </c>
      <c r="D19" s="119" t="s">
        <v>150</v>
      </c>
      <c r="E19" s="124">
        <v>1322.8081551501687</v>
      </c>
      <c r="F19" s="119">
        <v>8</v>
      </c>
      <c r="G19" s="123">
        <v>165.35101939377108</v>
      </c>
    </row>
    <row r="20" spans="1:7" s="82" customFormat="1" ht="15">
      <c r="A20" s="87"/>
      <c r="B20" s="122" t="s">
        <v>32</v>
      </c>
      <c r="C20" s="119" t="s">
        <v>67</v>
      </c>
      <c r="D20" s="119" t="s">
        <v>69</v>
      </c>
      <c r="E20" s="124">
        <v>816.177742144734</v>
      </c>
      <c r="F20" s="119">
        <v>9</v>
      </c>
      <c r="G20" s="123">
        <v>90.68641579385934</v>
      </c>
    </row>
    <row r="21" spans="1:7" s="82" customFormat="1" ht="15">
      <c r="A21" s="87"/>
      <c r="B21" s="122" t="s">
        <v>33</v>
      </c>
      <c r="C21" s="119" t="s">
        <v>18</v>
      </c>
      <c r="D21" s="119" t="s">
        <v>19</v>
      </c>
      <c r="E21" s="124">
        <v>532.715453668782</v>
      </c>
      <c r="F21" s="119">
        <v>3</v>
      </c>
      <c r="G21" s="123">
        <v>177.57181788959397</v>
      </c>
    </row>
    <row r="22" spans="1:7" s="82" customFormat="1" ht="15">
      <c r="A22" s="87"/>
      <c r="B22" s="122" t="s">
        <v>34</v>
      </c>
      <c r="C22" s="119" t="s">
        <v>15</v>
      </c>
      <c r="D22" s="119" t="s">
        <v>16</v>
      </c>
      <c r="E22" s="124">
        <v>342.8244514106583</v>
      </c>
      <c r="F22" s="119">
        <v>1</v>
      </c>
      <c r="G22" s="123">
        <v>342.8244514106583</v>
      </c>
    </row>
    <row r="23" spans="1:7" s="82" customFormat="1" ht="15.75" thickBot="1">
      <c r="A23" s="87"/>
      <c r="B23" s="131" t="s">
        <v>35</v>
      </c>
      <c r="C23" s="129" t="s">
        <v>305</v>
      </c>
      <c r="D23" s="129" t="s">
        <v>284</v>
      </c>
      <c r="E23" s="132">
        <v>182.9021382702555</v>
      </c>
      <c r="F23" s="129">
        <v>1</v>
      </c>
      <c r="G23" s="133">
        <v>182.9021382702555</v>
      </c>
    </row>
    <row r="24" spans="1:7" ht="15.75" thickBot="1">
      <c r="A24" s="107"/>
      <c r="B24" s="95"/>
      <c r="C24" s="96"/>
      <c r="D24" s="97"/>
      <c r="E24" s="111"/>
      <c r="F24" s="99"/>
      <c r="G24" s="81"/>
    </row>
    <row r="25" spans="1:7" ht="18.75" customHeight="1">
      <c r="A25" s="107"/>
      <c r="B25" s="193" t="s">
        <v>334</v>
      </c>
      <c r="C25" s="194"/>
      <c r="D25" s="194"/>
      <c r="E25" s="194"/>
      <c r="F25" s="194"/>
      <c r="G25" s="79"/>
    </row>
    <row r="26" spans="1:7" s="82" customFormat="1" ht="25.5">
      <c r="A26" s="87"/>
      <c r="B26" s="83" t="s">
        <v>327</v>
      </c>
      <c r="C26" s="84" t="s">
        <v>328</v>
      </c>
      <c r="D26" s="84" t="s">
        <v>329</v>
      </c>
      <c r="E26" s="85" t="s">
        <v>330</v>
      </c>
      <c r="F26" s="84" t="s">
        <v>331</v>
      </c>
      <c r="G26" s="86" t="s">
        <v>332</v>
      </c>
    </row>
    <row r="27" spans="1:7" ht="15.75" thickBot="1">
      <c r="A27" s="107"/>
      <c r="B27" s="101"/>
      <c r="C27" s="112"/>
      <c r="D27" s="113"/>
      <c r="E27" s="108"/>
      <c r="F27" s="109"/>
      <c r="G27" s="110"/>
    </row>
    <row r="28" spans="1:7" ht="15.75" thickBot="1">
      <c r="A28" s="107"/>
      <c r="B28" s="95"/>
      <c r="C28" s="96"/>
      <c r="D28" s="97"/>
      <c r="E28" s="111"/>
      <c r="F28" s="99"/>
      <c r="G28" s="81"/>
    </row>
    <row r="29" spans="1:7" ht="18.75" customHeight="1">
      <c r="A29" s="107"/>
      <c r="B29" s="193" t="s">
        <v>335</v>
      </c>
      <c r="C29" s="194"/>
      <c r="D29" s="194"/>
      <c r="E29" s="194"/>
      <c r="F29" s="194"/>
      <c r="G29" s="79"/>
    </row>
    <row r="30" spans="1:7" s="82" customFormat="1" ht="25.5">
      <c r="A30" s="87"/>
      <c r="B30" s="83" t="s">
        <v>327</v>
      </c>
      <c r="C30" s="84" t="s">
        <v>328</v>
      </c>
      <c r="D30" s="84" t="s">
        <v>329</v>
      </c>
      <c r="E30" s="85" t="s">
        <v>330</v>
      </c>
      <c r="F30" s="84" t="s">
        <v>331</v>
      </c>
      <c r="G30" s="86" t="s">
        <v>332</v>
      </c>
    </row>
    <row r="31" spans="1:7" ht="15.75" thickBot="1">
      <c r="A31" s="107"/>
      <c r="B31" s="101"/>
      <c r="C31" s="112"/>
      <c r="D31" s="113"/>
      <c r="E31" s="108"/>
      <c r="F31" s="109"/>
      <c r="G31" s="110"/>
    </row>
    <row r="32" spans="1:7" ht="15.75" thickBot="1">
      <c r="A32" s="107"/>
      <c r="B32" s="95"/>
      <c r="C32" s="96"/>
      <c r="D32" s="97"/>
      <c r="E32" s="111"/>
      <c r="F32" s="99"/>
      <c r="G32" s="81"/>
    </row>
    <row r="33" spans="1:7" ht="18.75" customHeight="1">
      <c r="A33" s="107"/>
      <c r="B33" s="193" t="s">
        <v>336</v>
      </c>
      <c r="C33" s="194"/>
      <c r="D33" s="194"/>
      <c r="E33" s="194"/>
      <c r="F33" s="194"/>
      <c r="G33" s="79"/>
    </row>
    <row r="34" spans="1:7" s="82" customFormat="1" ht="25.5">
      <c r="A34" s="87"/>
      <c r="B34" s="83" t="s">
        <v>327</v>
      </c>
      <c r="C34" s="84" t="s">
        <v>328</v>
      </c>
      <c r="D34" s="84" t="s">
        <v>329</v>
      </c>
      <c r="E34" s="85" t="s">
        <v>330</v>
      </c>
      <c r="F34" s="84" t="s">
        <v>331</v>
      </c>
      <c r="G34" s="86" t="s">
        <v>332</v>
      </c>
    </row>
    <row r="35" spans="1:7" ht="15.75" thickBot="1">
      <c r="A35" s="107"/>
      <c r="B35" s="101" t="s">
        <v>30</v>
      </c>
      <c r="C35" s="112" t="s">
        <v>122</v>
      </c>
      <c r="D35" s="113" t="s">
        <v>123</v>
      </c>
      <c r="E35" s="108">
        <v>2206.2620589176663</v>
      </c>
      <c r="F35" s="109">
        <v>9</v>
      </c>
      <c r="G35" s="110">
        <v>245.14022876862958</v>
      </c>
    </row>
    <row r="36" spans="1:7" ht="15.75" thickBot="1">
      <c r="A36" s="107"/>
      <c r="B36" s="95"/>
      <c r="C36" s="96"/>
      <c r="D36" s="97"/>
      <c r="E36" s="111"/>
      <c r="F36" s="99"/>
      <c r="G36" s="81"/>
    </row>
    <row r="37" spans="1:7" ht="18.75" customHeight="1">
      <c r="A37" s="107"/>
      <c r="B37" s="193" t="s">
        <v>337</v>
      </c>
      <c r="C37" s="194"/>
      <c r="D37" s="194"/>
      <c r="E37" s="194"/>
      <c r="F37" s="194"/>
      <c r="G37" s="79"/>
    </row>
    <row r="38" spans="1:7" s="82" customFormat="1" ht="25.5">
      <c r="A38" s="87"/>
      <c r="B38" s="83" t="s">
        <v>327</v>
      </c>
      <c r="C38" s="84" t="s">
        <v>328</v>
      </c>
      <c r="D38" s="84" t="s">
        <v>329</v>
      </c>
      <c r="E38" s="85" t="s">
        <v>330</v>
      </c>
      <c r="F38" s="84" t="s">
        <v>331</v>
      </c>
      <c r="G38" s="86" t="s">
        <v>332</v>
      </c>
    </row>
    <row r="39" spans="1:7" ht="15">
      <c r="A39" s="107"/>
      <c r="B39" s="90" t="s">
        <v>30</v>
      </c>
      <c r="C39" s="64" t="s">
        <v>257</v>
      </c>
      <c r="D39" s="91" t="s">
        <v>130</v>
      </c>
      <c r="E39" s="111">
        <v>2061.2457613549823</v>
      </c>
      <c r="F39" s="99">
        <v>8</v>
      </c>
      <c r="G39" s="114">
        <v>257.6557201693728</v>
      </c>
    </row>
    <row r="40" spans="1:7" ht="15">
      <c r="A40" s="107"/>
      <c r="B40" s="90" t="s">
        <v>31</v>
      </c>
      <c r="C40" s="64" t="s">
        <v>134</v>
      </c>
      <c r="D40" s="91" t="s">
        <v>135</v>
      </c>
      <c r="E40" s="111">
        <v>1127.9853853187715</v>
      </c>
      <c r="F40" s="99">
        <v>5</v>
      </c>
      <c r="G40" s="114">
        <v>225.59707706375428</v>
      </c>
    </row>
    <row r="41" spans="2:7" ht="15">
      <c r="B41" s="90" t="s">
        <v>32</v>
      </c>
      <c r="C41" s="64" t="s">
        <v>273</v>
      </c>
      <c r="D41" s="91" t="s">
        <v>204</v>
      </c>
      <c r="E41" s="111">
        <v>423.9470817389875</v>
      </c>
      <c r="F41" s="99">
        <v>2</v>
      </c>
      <c r="G41" s="114">
        <v>211.97354086949375</v>
      </c>
    </row>
    <row r="42" spans="2:7" ht="15.75" thickBot="1">
      <c r="B42" s="101" t="s">
        <v>33</v>
      </c>
      <c r="C42" s="102" t="s">
        <v>311</v>
      </c>
      <c r="D42" s="103" t="s">
        <v>312</v>
      </c>
      <c r="E42" s="108">
        <v>216.88221118738136</v>
      </c>
      <c r="F42" s="109">
        <v>1</v>
      </c>
      <c r="G42" s="110">
        <v>216.88221118738136</v>
      </c>
    </row>
    <row r="43" spans="2:4" ht="15.75" thickBot="1">
      <c r="B43" s="95"/>
      <c r="C43" s="96"/>
      <c r="D43" s="97"/>
    </row>
    <row r="44" spans="2:7" ht="18.75" customHeight="1">
      <c r="B44" s="193" t="s">
        <v>338</v>
      </c>
      <c r="C44" s="194"/>
      <c r="D44" s="194"/>
      <c r="E44" s="194"/>
      <c r="F44" s="194"/>
      <c r="G44" s="79"/>
    </row>
    <row r="45" spans="2:7" s="82" customFormat="1" ht="25.5">
      <c r="B45" s="83" t="s">
        <v>327</v>
      </c>
      <c r="C45" s="84" t="s">
        <v>328</v>
      </c>
      <c r="D45" s="84" t="s">
        <v>329</v>
      </c>
      <c r="E45" s="85" t="s">
        <v>330</v>
      </c>
      <c r="F45" s="84" t="s">
        <v>331</v>
      </c>
      <c r="G45" s="86" t="s">
        <v>332</v>
      </c>
    </row>
    <row r="46" spans="2:7" ht="15">
      <c r="B46" s="90" t="s">
        <v>30</v>
      </c>
      <c r="C46" s="64" t="s">
        <v>86</v>
      </c>
      <c r="D46" s="91" t="s">
        <v>89</v>
      </c>
      <c r="E46" s="111">
        <v>2873.9836072604157</v>
      </c>
      <c r="F46" s="99">
        <v>12</v>
      </c>
      <c r="G46" s="114">
        <v>239.498633938368</v>
      </c>
    </row>
    <row r="47" spans="2:7" ht="15">
      <c r="B47" s="90" t="s">
        <v>31</v>
      </c>
      <c r="C47" s="64" t="s">
        <v>88</v>
      </c>
      <c r="D47" s="91" t="s">
        <v>91</v>
      </c>
      <c r="E47" s="111">
        <v>2148.2051931626643</v>
      </c>
      <c r="F47" s="99">
        <v>9</v>
      </c>
      <c r="G47" s="114">
        <v>238.6894659069627</v>
      </c>
    </row>
    <row r="48" spans="2:7" ht="15">
      <c r="B48" s="90" t="s">
        <v>32</v>
      </c>
      <c r="C48" s="64" t="s">
        <v>84</v>
      </c>
      <c r="D48" s="91" t="s">
        <v>85</v>
      </c>
      <c r="E48" s="111">
        <v>1307.4593548304824</v>
      </c>
      <c r="F48" s="99">
        <v>6</v>
      </c>
      <c r="G48" s="114">
        <v>217.90989247174707</v>
      </c>
    </row>
    <row r="49" spans="2:7" ht="15">
      <c r="B49" s="90" t="s">
        <v>33</v>
      </c>
      <c r="C49" s="64" t="s">
        <v>267</v>
      </c>
      <c r="D49" s="91" t="s">
        <v>214</v>
      </c>
      <c r="E49" s="111">
        <v>411.6267668696925</v>
      </c>
      <c r="F49" s="99">
        <v>2</v>
      </c>
      <c r="G49" s="114">
        <v>205.81338343484626</v>
      </c>
    </row>
    <row r="50" spans="2:7" ht="15">
      <c r="B50" s="90" t="s">
        <v>34</v>
      </c>
      <c r="C50" s="64" t="s">
        <v>208</v>
      </c>
      <c r="D50" s="91" t="s">
        <v>210</v>
      </c>
      <c r="E50" s="111">
        <v>403.12885640877045</v>
      </c>
      <c r="F50" s="99">
        <v>2</v>
      </c>
      <c r="G50" s="114">
        <v>201.56442820438522</v>
      </c>
    </row>
    <row r="51" spans="2:7" ht="15">
      <c r="B51" s="90" t="s">
        <v>35</v>
      </c>
      <c r="C51" s="64" t="s">
        <v>272</v>
      </c>
      <c r="D51" s="91" t="s">
        <v>198</v>
      </c>
      <c r="E51" s="111">
        <v>299.9415396311369</v>
      </c>
      <c r="F51" s="99">
        <v>2</v>
      </c>
      <c r="G51" s="114">
        <v>149.97076981556845</v>
      </c>
    </row>
    <row r="52" spans="2:7" ht="15">
      <c r="B52" s="90" t="s">
        <v>36</v>
      </c>
      <c r="C52" s="64" t="s">
        <v>87</v>
      </c>
      <c r="D52" s="91" t="s">
        <v>90</v>
      </c>
      <c r="E52" s="111">
        <v>248.00829557642223</v>
      </c>
      <c r="F52" s="99">
        <v>2</v>
      </c>
      <c r="G52" s="114">
        <v>124.00414778821111</v>
      </c>
    </row>
    <row r="53" spans="2:7" ht="15.75" thickBot="1">
      <c r="B53" s="101" t="s">
        <v>37</v>
      </c>
      <c r="C53" s="102" t="s">
        <v>269</v>
      </c>
      <c r="D53" s="103" t="s">
        <v>188</v>
      </c>
      <c r="E53" s="108">
        <v>140.92323651452284</v>
      </c>
      <c r="F53" s="109">
        <v>1</v>
      </c>
      <c r="G53" s="110">
        <v>140.92323651452284</v>
      </c>
    </row>
    <row r="54" spans="2:16" ht="15.75" thickBot="1">
      <c r="B54" s="95"/>
      <c r="G54" s="81"/>
      <c r="H54" s="97"/>
      <c r="I54" s="98"/>
      <c r="J54" s="99"/>
      <c r="K54" s="107"/>
      <c r="L54" s="107"/>
      <c r="M54" s="107"/>
      <c r="N54" s="107"/>
      <c r="O54" s="107"/>
      <c r="P54" s="107"/>
    </row>
    <row r="55" spans="2:16" ht="18.75" customHeight="1">
      <c r="B55" s="193" t="s">
        <v>339</v>
      </c>
      <c r="C55" s="194"/>
      <c r="D55" s="194"/>
      <c r="E55" s="194"/>
      <c r="F55" s="194"/>
      <c r="G55" s="79"/>
      <c r="H55" s="97"/>
      <c r="I55" s="98"/>
      <c r="J55" s="99"/>
      <c r="K55" s="107"/>
      <c r="L55" s="107"/>
      <c r="M55" s="107"/>
      <c r="N55" s="107"/>
      <c r="O55" s="107"/>
      <c r="P55" s="107"/>
    </row>
    <row r="56" spans="2:16" s="82" customFormat="1" ht="25.5">
      <c r="B56" s="83" t="s">
        <v>327</v>
      </c>
      <c r="C56" s="84" t="s">
        <v>328</v>
      </c>
      <c r="D56" s="84" t="s">
        <v>329</v>
      </c>
      <c r="E56" s="85" t="s">
        <v>330</v>
      </c>
      <c r="F56" s="84" t="s">
        <v>331</v>
      </c>
      <c r="G56" s="86" t="s">
        <v>332</v>
      </c>
      <c r="H56" s="115"/>
      <c r="I56" s="116"/>
      <c r="J56" s="117"/>
      <c r="K56" s="87"/>
      <c r="L56" s="87"/>
      <c r="M56" s="87"/>
      <c r="N56" s="87"/>
      <c r="O56" s="87"/>
      <c r="P56" s="87"/>
    </row>
    <row r="57" spans="2:16" ht="15">
      <c r="B57" s="90" t="s">
        <v>30</v>
      </c>
      <c r="C57" s="64" t="s">
        <v>92</v>
      </c>
      <c r="D57" s="91" t="s">
        <v>93</v>
      </c>
      <c r="E57" s="111">
        <v>1237.5973209101599</v>
      </c>
      <c r="F57" s="99">
        <v>7</v>
      </c>
      <c r="G57" s="114">
        <v>176.79961727287997</v>
      </c>
      <c r="H57" s="97"/>
      <c r="I57" s="98"/>
      <c r="J57" s="99"/>
      <c r="K57" s="107"/>
      <c r="L57" s="107"/>
      <c r="M57" s="107"/>
      <c r="N57" s="107"/>
      <c r="O57" s="107"/>
      <c r="P57" s="107"/>
    </row>
    <row r="58" spans="2:16" ht="15">
      <c r="B58" s="90" t="s">
        <v>31</v>
      </c>
      <c r="C58" s="64" t="s">
        <v>165</v>
      </c>
      <c r="D58" s="91" t="s">
        <v>166</v>
      </c>
      <c r="E58" s="111">
        <v>796.1877613511615</v>
      </c>
      <c r="F58" s="99">
        <v>4</v>
      </c>
      <c r="G58" s="114">
        <v>199.04694033779037</v>
      </c>
      <c r="H58" s="97"/>
      <c r="I58" s="98"/>
      <c r="J58" s="99"/>
      <c r="K58" s="107"/>
      <c r="L58" s="107"/>
      <c r="M58" s="107"/>
      <c r="N58" s="107"/>
      <c r="O58" s="107"/>
      <c r="P58" s="107"/>
    </row>
    <row r="59" spans="2:16" ht="15.75" thickBot="1">
      <c r="B59" s="101" t="s">
        <v>32</v>
      </c>
      <c r="C59" s="102" t="s">
        <v>138</v>
      </c>
      <c r="D59" s="103" t="s">
        <v>139</v>
      </c>
      <c r="E59" s="108">
        <v>511.87654763425763</v>
      </c>
      <c r="F59" s="109">
        <v>3</v>
      </c>
      <c r="G59" s="110">
        <v>170.62551587808588</v>
      </c>
      <c r="H59" s="97"/>
      <c r="I59" s="98"/>
      <c r="J59" s="99"/>
      <c r="K59" s="107"/>
      <c r="L59" s="107"/>
      <c r="M59" s="107"/>
      <c r="N59" s="107"/>
      <c r="O59" s="107"/>
      <c r="P59" s="107"/>
    </row>
    <row r="60" spans="2:16" ht="15.75" thickBot="1">
      <c r="B60" s="95"/>
      <c r="C60" s="96"/>
      <c r="D60" s="97"/>
      <c r="E60" s="111"/>
      <c r="F60" s="99"/>
      <c r="H60" s="97"/>
      <c r="I60" s="98"/>
      <c r="J60" s="99"/>
      <c r="K60" s="107"/>
      <c r="L60" s="107"/>
      <c r="M60" s="107"/>
      <c r="N60" s="107"/>
      <c r="O60" s="107"/>
      <c r="P60" s="107"/>
    </row>
    <row r="61" spans="2:16" ht="18.75" customHeight="1">
      <c r="B61" s="193" t="s">
        <v>340</v>
      </c>
      <c r="C61" s="194"/>
      <c r="D61" s="194"/>
      <c r="E61" s="194"/>
      <c r="F61" s="194"/>
      <c r="G61" s="79"/>
      <c r="H61" s="97"/>
      <c r="I61" s="98"/>
      <c r="J61" s="99"/>
      <c r="K61" s="107"/>
      <c r="L61" s="107"/>
      <c r="M61" s="107"/>
      <c r="N61" s="107"/>
      <c r="O61" s="107"/>
      <c r="P61" s="107"/>
    </row>
    <row r="62" spans="2:16" s="82" customFormat="1" ht="25.5">
      <c r="B62" s="83" t="s">
        <v>327</v>
      </c>
      <c r="C62" s="84" t="s">
        <v>328</v>
      </c>
      <c r="D62" s="84" t="s">
        <v>329</v>
      </c>
      <c r="E62" s="85" t="s">
        <v>330</v>
      </c>
      <c r="F62" s="84" t="s">
        <v>331</v>
      </c>
      <c r="G62" s="86" t="s">
        <v>332</v>
      </c>
      <c r="H62" s="115"/>
      <c r="I62" s="116"/>
      <c r="J62" s="117"/>
      <c r="K62" s="87"/>
      <c r="L62" s="87"/>
      <c r="M62" s="87"/>
      <c r="N62" s="87"/>
      <c r="O62" s="87"/>
      <c r="P62" s="87"/>
    </row>
    <row r="63" spans="2:16" ht="15">
      <c r="B63" s="90" t="s">
        <v>30</v>
      </c>
      <c r="C63" s="64" t="s">
        <v>68</v>
      </c>
      <c r="D63" s="91" t="s">
        <v>70</v>
      </c>
      <c r="E63" s="111">
        <v>1146.5339555594953</v>
      </c>
      <c r="F63" s="99">
        <v>9</v>
      </c>
      <c r="G63" s="114">
        <v>127.39266172883282</v>
      </c>
      <c r="H63" s="97"/>
      <c r="I63" s="98"/>
      <c r="J63" s="99"/>
      <c r="K63" s="107"/>
      <c r="L63" s="107"/>
      <c r="M63" s="107"/>
      <c r="N63" s="107"/>
      <c r="O63" s="107"/>
      <c r="P63" s="107"/>
    </row>
    <row r="64" spans="2:16" ht="15">
      <c r="B64" s="90" t="s">
        <v>31</v>
      </c>
      <c r="C64" s="64" t="s">
        <v>65</v>
      </c>
      <c r="D64" s="91" t="s">
        <v>66</v>
      </c>
      <c r="E64" s="111">
        <v>979.4616164358008</v>
      </c>
      <c r="F64" s="99">
        <v>7</v>
      </c>
      <c r="G64" s="114">
        <v>139.92308806225725</v>
      </c>
      <c r="H64" s="97"/>
      <c r="I64" s="98"/>
      <c r="J64" s="99"/>
      <c r="K64" s="107"/>
      <c r="L64" s="107"/>
      <c r="M64" s="107"/>
      <c r="N64" s="107"/>
      <c r="O64" s="107"/>
      <c r="P64" s="107"/>
    </row>
    <row r="65" spans="2:16" ht="15">
      <c r="B65" s="90" t="s">
        <v>32</v>
      </c>
      <c r="C65" s="64" t="s">
        <v>178</v>
      </c>
      <c r="D65" s="91" t="s">
        <v>179</v>
      </c>
      <c r="E65" s="111">
        <v>872.2673083863443</v>
      </c>
      <c r="F65" s="99">
        <v>4</v>
      </c>
      <c r="G65" s="114">
        <v>218.06682709658608</v>
      </c>
      <c r="H65" s="97"/>
      <c r="I65" s="98"/>
      <c r="J65" s="99"/>
      <c r="K65" s="107"/>
      <c r="L65" s="107"/>
      <c r="M65" s="107"/>
      <c r="N65" s="107"/>
      <c r="O65" s="107"/>
      <c r="P65" s="107"/>
    </row>
    <row r="66" spans="2:16" ht="15">
      <c r="B66" s="90" t="s">
        <v>33</v>
      </c>
      <c r="C66" s="64" t="s">
        <v>71</v>
      </c>
      <c r="D66" s="91" t="s">
        <v>72</v>
      </c>
      <c r="E66" s="111">
        <v>724.7661696114566</v>
      </c>
      <c r="F66" s="99">
        <v>4</v>
      </c>
      <c r="G66" s="114">
        <v>181.19154240286414</v>
      </c>
      <c r="H66" s="97"/>
      <c r="I66" s="98"/>
      <c r="J66" s="99"/>
      <c r="K66" s="107"/>
      <c r="L66" s="107"/>
      <c r="M66" s="107"/>
      <c r="N66" s="107"/>
      <c r="O66" s="107"/>
      <c r="P66" s="107"/>
    </row>
    <row r="67" spans="2:16" ht="15">
      <c r="B67" s="90" t="s">
        <v>34</v>
      </c>
      <c r="C67" s="64" t="s">
        <v>307</v>
      </c>
      <c r="D67" s="91" t="s">
        <v>308</v>
      </c>
      <c r="E67" s="111">
        <v>713.0265113633993</v>
      </c>
      <c r="F67" s="99">
        <v>5</v>
      </c>
      <c r="G67" s="114">
        <v>142.60530227267986</v>
      </c>
      <c r="H67" s="97"/>
      <c r="I67" s="98"/>
      <c r="J67" s="99"/>
      <c r="K67" s="107"/>
      <c r="L67" s="107"/>
      <c r="M67" s="107"/>
      <c r="N67" s="107"/>
      <c r="O67" s="107"/>
      <c r="P67" s="107"/>
    </row>
    <row r="68" spans="2:16" ht="15.75" thickBot="1">
      <c r="B68" s="101" t="s">
        <v>35</v>
      </c>
      <c r="C68" s="102" t="s">
        <v>189</v>
      </c>
      <c r="D68" s="103" t="s">
        <v>191</v>
      </c>
      <c r="E68" s="108">
        <v>405.8038668976813</v>
      </c>
      <c r="F68" s="109">
        <v>3</v>
      </c>
      <c r="G68" s="110">
        <v>135.26795563256044</v>
      </c>
      <c r="H68" s="97"/>
      <c r="I68" s="98"/>
      <c r="J68" s="99"/>
      <c r="K68" s="107"/>
      <c r="L68" s="107"/>
      <c r="M68" s="107"/>
      <c r="N68" s="107"/>
      <c r="O68" s="107"/>
      <c r="P68" s="107"/>
    </row>
    <row r="69" spans="2:10" ht="15.75" thickBot="1">
      <c r="B69" s="95"/>
      <c r="C69" s="96"/>
      <c r="D69" s="97"/>
      <c r="E69" s="111"/>
      <c r="F69" s="99"/>
      <c r="H69" s="97"/>
      <c r="I69" s="98"/>
      <c r="J69" s="99"/>
    </row>
    <row r="70" spans="2:10" ht="18.75" customHeight="1">
      <c r="B70" s="193" t="s">
        <v>341</v>
      </c>
      <c r="C70" s="194"/>
      <c r="D70" s="194"/>
      <c r="E70" s="194"/>
      <c r="F70" s="194"/>
      <c r="G70" s="79"/>
      <c r="H70" s="97"/>
      <c r="I70" s="98"/>
      <c r="J70" s="99"/>
    </row>
    <row r="71" spans="2:10" s="82" customFormat="1" ht="25.5">
      <c r="B71" s="83" t="s">
        <v>327</v>
      </c>
      <c r="C71" s="84" t="s">
        <v>328</v>
      </c>
      <c r="D71" s="84" t="s">
        <v>329</v>
      </c>
      <c r="E71" s="85" t="s">
        <v>330</v>
      </c>
      <c r="F71" s="84" t="s">
        <v>331</v>
      </c>
      <c r="G71" s="86" t="s">
        <v>332</v>
      </c>
      <c r="H71" s="115"/>
      <c r="I71" s="116"/>
      <c r="J71" s="117"/>
    </row>
    <row r="72" spans="2:7" ht="15">
      <c r="B72" s="90" t="s">
        <v>30</v>
      </c>
      <c r="C72" s="64" t="s">
        <v>98</v>
      </c>
      <c r="D72" s="91" t="s">
        <v>6</v>
      </c>
      <c r="E72" s="111">
        <v>2943.910586858636</v>
      </c>
      <c r="F72" s="99">
        <v>12</v>
      </c>
      <c r="G72" s="114">
        <v>245.3258822382197</v>
      </c>
    </row>
    <row r="73" spans="2:7" ht="15">
      <c r="B73" s="90" t="s">
        <v>31</v>
      </c>
      <c r="C73" s="64" t="s">
        <v>94</v>
      </c>
      <c r="D73" s="91" t="s">
        <v>95</v>
      </c>
      <c r="E73" s="111">
        <v>983.9294048143988</v>
      </c>
      <c r="F73" s="99">
        <v>5</v>
      </c>
      <c r="G73" s="114">
        <v>196.78588096287976</v>
      </c>
    </row>
    <row r="74" spans="2:7" ht="15">
      <c r="B74" s="90" t="s">
        <v>32</v>
      </c>
      <c r="C74" s="64" t="s">
        <v>20</v>
      </c>
      <c r="D74" s="91" t="s">
        <v>21</v>
      </c>
      <c r="E74" s="111">
        <v>958.0921163069729</v>
      </c>
      <c r="F74" s="99">
        <v>5</v>
      </c>
      <c r="G74" s="114">
        <v>191.61842326139458</v>
      </c>
    </row>
    <row r="75" spans="2:7" ht="15.75" thickBot="1">
      <c r="B75" s="101" t="s">
        <v>33</v>
      </c>
      <c r="C75" s="102" t="s">
        <v>167</v>
      </c>
      <c r="D75" s="103" t="s">
        <v>168</v>
      </c>
      <c r="E75" s="108">
        <v>452.1289027795825</v>
      </c>
      <c r="F75" s="109">
        <v>3</v>
      </c>
      <c r="G75" s="110">
        <v>150.70963425986085</v>
      </c>
    </row>
    <row r="76" ht="15.75" thickBot="1"/>
    <row r="77" spans="2:7" ht="18.75" customHeight="1">
      <c r="B77" s="193" t="s">
        <v>342</v>
      </c>
      <c r="C77" s="194"/>
      <c r="D77" s="194"/>
      <c r="E77" s="194"/>
      <c r="F77" s="194"/>
      <c r="G77" s="79"/>
    </row>
    <row r="78" spans="2:7" s="82" customFormat="1" ht="25.5">
      <c r="B78" s="83" t="s">
        <v>327</v>
      </c>
      <c r="C78" s="84" t="s">
        <v>328</v>
      </c>
      <c r="D78" s="84" t="s">
        <v>329</v>
      </c>
      <c r="E78" s="85" t="s">
        <v>330</v>
      </c>
      <c r="F78" s="84" t="s">
        <v>331</v>
      </c>
      <c r="G78" s="86" t="s">
        <v>332</v>
      </c>
    </row>
    <row r="79" spans="2:7" ht="15">
      <c r="B79" s="118" t="s">
        <v>30</v>
      </c>
      <c r="C79" s="64" t="s">
        <v>73</v>
      </c>
      <c r="D79" s="91" t="s">
        <v>75</v>
      </c>
      <c r="E79" s="121">
        <v>2724.444745717513</v>
      </c>
      <c r="F79" s="119">
        <v>11</v>
      </c>
      <c r="G79" s="120">
        <v>247.67679506522845</v>
      </c>
    </row>
    <row r="80" spans="2:7" ht="15">
      <c r="B80" s="118" t="s">
        <v>31</v>
      </c>
      <c r="C80" s="64" t="s">
        <v>74</v>
      </c>
      <c r="D80" s="91" t="s">
        <v>76</v>
      </c>
      <c r="E80" s="121">
        <v>2489.2705781128006</v>
      </c>
      <c r="F80" s="119">
        <v>9</v>
      </c>
      <c r="G80" s="120">
        <v>276.58561979031117</v>
      </c>
    </row>
    <row r="81" spans="2:7" ht="15">
      <c r="B81" s="118" t="s">
        <v>32</v>
      </c>
      <c r="C81" s="64" t="s">
        <v>96</v>
      </c>
      <c r="D81" s="91" t="s">
        <v>97</v>
      </c>
      <c r="E81" s="121">
        <v>2324.945016248346</v>
      </c>
      <c r="F81" s="119">
        <v>10</v>
      </c>
      <c r="G81" s="120">
        <v>232.49450162483458</v>
      </c>
    </row>
    <row r="82" spans="2:7" ht="15">
      <c r="B82" s="118" t="s">
        <v>33</v>
      </c>
      <c r="C82" s="64" t="s">
        <v>27</v>
      </c>
      <c r="D82" s="91" t="s">
        <v>28</v>
      </c>
      <c r="E82" s="121">
        <v>2291.7147033885826</v>
      </c>
      <c r="F82" s="119">
        <v>9</v>
      </c>
      <c r="G82" s="120">
        <v>254.63496704317583</v>
      </c>
    </row>
    <row r="83" spans="2:7" ht="15.75" thickBot="1">
      <c r="B83" s="127" t="s">
        <v>34</v>
      </c>
      <c r="C83" s="102" t="s">
        <v>270</v>
      </c>
      <c r="D83" s="103" t="s">
        <v>200</v>
      </c>
      <c r="E83" s="128">
        <v>1631.1916877057672</v>
      </c>
      <c r="F83" s="129">
        <v>6</v>
      </c>
      <c r="G83" s="130">
        <v>271.86528128429455</v>
      </c>
    </row>
    <row r="84" ht="15.75" thickBot="1"/>
    <row r="85" spans="2:7" ht="18.75" customHeight="1">
      <c r="B85" s="193" t="s">
        <v>343</v>
      </c>
      <c r="C85" s="194"/>
      <c r="D85" s="194"/>
      <c r="E85" s="194"/>
      <c r="F85" s="194"/>
      <c r="G85" s="79"/>
    </row>
    <row r="86" spans="2:7" s="82" customFormat="1" ht="25.5">
      <c r="B86" s="83" t="s">
        <v>327</v>
      </c>
      <c r="C86" s="84" t="s">
        <v>328</v>
      </c>
      <c r="D86" s="84" t="s">
        <v>329</v>
      </c>
      <c r="E86" s="85" t="s">
        <v>330</v>
      </c>
      <c r="F86" s="84" t="s">
        <v>331</v>
      </c>
      <c r="G86" s="86" t="s">
        <v>332</v>
      </c>
    </row>
    <row r="87" spans="2:7" s="82" customFormat="1" ht="15">
      <c r="B87" s="90" t="s">
        <v>30</v>
      </c>
      <c r="C87" s="96" t="s">
        <v>99</v>
      </c>
      <c r="D87" s="97" t="s">
        <v>4</v>
      </c>
      <c r="E87" s="111">
        <v>1128.0743055179018</v>
      </c>
      <c r="F87" s="99">
        <v>4</v>
      </c>
      <c r="G87" s="114">
        <v>282.01857637947546</v>
      </c>
    </row>
    <row r="88" spans="2:7" ht="15.75" thickBot="1">
      <c r="B88" s="101" t="s">
        <v>31</v>
      </c>
      <c r="C88" s="112" t="s">
        <v>100</v>
      </c>
      <c r="D88" s="113" t="s">
        <v>101</v>
      </c>
      <c r="E88" s="108">
        <v>629.9289169180387</v>
      </c>
      <c r="F88" s="109">
        <v>3</v>
      </c>
      <c r="G88" s="110">
        <v>209.97630563934624</v>
      </c>
    </row>
    <row r="89" spans="2:6" ht="15.75" thickBot="1">
      <c r="B89" s="95"/>
      <c r="C89" s="96"/>
      <c r="D89" s="97"/>
      <c r="E89" s="111"/>
      <c r="F89" s="99"/>
    </row>
    <row r="90" spans="2:7" ht="18.75" customHeight="1">
      <c r="B90" s="193" t="s">
        <v>344</v>
      </c>
      <c r="C90" s="194"/>
      <c r="D90" s="194"/>
      <c r="E90" s="194"/>
      <c r="F90" s="194"/>
      <c r="G90" s="79"/>
    </row>
    <row r="91" spans="2:7" s="82" customFormat="1" ht="25.5">
      <c r="B91" s="83" t="s">
        <v>327</v>
      </c>
      <c r="C91" s="84" t="s">
        <v>328</v>
      </c>
      <c r="D91" s="84" t="s">
        <v>329</v>
      </c>
      <c r="E91" s="85" t="s">
        <v>330</v>
      </c>
      <c r="F91" s="84" t="s">
        <v>331</v>
      </c>
      <c r="G91" s="86" t="s">
        <v>332</v>
      </c>
    </row>
    <row r="92" spans="2:7" ht="15">
      <c r="B92" s="90" t="s">
        <v>30</v>
      </c>
      <c r="C92" s="64" t="s">
        <v>276</v>
      </c>
      <c r="D92" s="91" t="s">
        <v>221</v>
      </c>
      <c r="E92" s="111">
        <v>1969.587938953814</v>
      </c>
      <c r="F92" s="99">
        <v>8</v>
      </c>
      <c r="G92" s="114">
        <v>246.19849236922676</v>
      </c>
    </row>
    <row r="93" spans="2:7" ht="15">
      <c r="B93" s="90" t="s">
        <v>31</v>
      </c>
      <c r="C93" s="64" t="s">
        <v>275</v>
      </c>
      <c r="D93" s="91" t="s">
        <v>193</v>
      </c>
      <c r="E93" s="111">
        <v>1276.5920144767597</v>
      </c>
      <c r="F93" s="99">
        <v>6</v>
      </c>
      <c r="G93" s="114">
        <v>212.76533574612662</v>
      </c>
    </row>
    <row r="94" spans="2:7" ht="15">
      <c r="B94" s="90" t="s">
        <v>32</v>
      </c>
      <c r="C94" s="64" t="s">
        <v>314</v>
      </c>
      <c r="D94" s="91" t="s">
        <v>315</v>
      </c>
      <c r="E94" s="111">
        <v>980.5932308236399</v>
      </c>
      <c r="F94" s="99">
        <v>4</v>
      </c>
      <c r="G94" s="114">
        <v>245.14830770590999</v>
      </c>
    </row>
    <row r="95" spans="2:7" ht="15">
      <c r="B95" s="90" t="s">
        <v>33</v>
      </c>
      <c r="C95" s="64" t="s">
        <v>317</v>
      </c>
      <c r="D95" s="91" t="s">
        <v>318</v>
      </c>
      <c r="E95" s="111">
        <v>470.1159357518843</v>
      </c>
      <c r="F95" s="99">
        <v>3</v>
      </c>
      <c r="G95" s="114">
        <v>156.70531191729478</v>
      </c>
    </row>
    <row r="96" spans="2:7" ht="15.75" thickBot="1">
      <c r="B96" s="101" t="s">
        <v>34</v>
      </c>
      <c r="C96" s="125" t="s">
        <v>288</v>
      </c>
      <c r="D96" s="126" t="s">
        <v>202</v>
      </c>
      <c r="E96" s="108">
        <v>232.6901874310915</v>
      </c>
      <c r="F96" s="109">
        <v>1</v>
      </c>
      <c r="G96" s="110">
        <v>232.6901874310915</v>
      </c>
    </row>
    <row r="97" spans="2:6" ht="15.75" thickBot="1">
      <c r="B97" s="95"/>
      <c r="C97" s="96"/>
      <c r="D97" s="97"/>
      <c r="E97" s="111"/>
      <c r="F97" s="99"/>
    </row>
    <row r="98" spans="2:7" ht="18.75" customHeight="1">
      <c r="B98" s="193" t="s">
        <v>345</v>
      </c>
      <c r="C98" s="194"/>
      <c r="D98" s="194"/>
      <c r="E98" s="194"/>
      <c r="F98" s="194"/>
      <c r="G98" s="79"/>
    </row>
    <row r="99" spans="2:7" s="82" customFormat="1" ht="25.5">
      <c r="B99" s="83" t="s">
        <v>327</v>
      </c>
      <c r="C99" s="84" t="s">
        <v>328</v>
      </c>
      <c r="D99" s="84" t="s">
        <v>329</v>
      </c>
      <c r="E99" s="85" t="s">
        <v>330</v>
      </c>
      <c r="F99" s="84" t="s">
        <v>331</v>
      </c>
      <c r="G99" s="86" t="s">
        <v>332</v>
      </c>
    </row>
    <row r="100" spans="2:7" ht="15">
      <c r="B100" s="90" t="s">
        <v>30</v>
      </c>
      <c r="C100" s="64" t="s">
        <v>108</v>
      </c>
      <c r="D100" s="91" t="s">
        <v>109</v>
      </c>
      <c r="E100" s="121">
        <v>2064.5730148314046</v>
      </c>
      <c r="F100" s="119">
        <v>8</v>
      </c>
      <c r="G100" s="120">
        <v>258.0716268539256</v>
      </c>
    </row>
    <row r="101" spans="2:7" ht="15">
      <c r="B101" s="90" t="s">
        <v>31</v>
      </c>
      <c r="C101" s="64" t="s">
        <v>13</v>
      </c>
      <c r="D101" s="91" t="s">
        <v>14</v>
      </c>
      <c r="E101" s="121">
        <v>1758.3493814884023</v>
      </c>
      <c r="F101" s="119">
        <v>7</v>
      </c>
      <c r="G101" s="120">
        <v>251.19276878405748</v>
      </c>
    </row>
    <row r="102" spans="2:7" ht="15">
      <c r="B102" s="90" t="s">
        <v>32</v>
      </c>
      <c r="C102" s="64" t="s">
        <v>80</v>
      </c>
      <c r="D102" s="91" t="s">
        <v>83</v>
      </c>
      <c r="E102" s="121">
        <v>1353.2099751938101</v>
      </c>
      <c r="F102" s="119">
        <v>6</v>
      </c>
      <c r="G102" s="120">
        <v>225.534995865635</v>
      </c>
    </row>
    <row r="103" spans="2:7" ht="15">
      <c r="B103" s="90" t="s">
        <v>33</v>
      </c>
      <c r="C103" s="42" t="s">
        <v>170</v>
      </c>
      <c r="D103" s="100" t="s">
        <v>171</v>
      </c>
      <c r="E103" s="121">
        <v>1043.7780036565853</v>
      </c>
      <c r="F103" s="119">
        <v>4</v>
      </c>
      <c r="G103" s="120">
        <v>260.9445009141463</v>
      </c>
    </row>
    <row r="104" spans="2:7" ht="15">
      <c r="B104" s="90" t="s">
        <v>34</v>
      </c>
      <c r="C104" s="64" t="s">
        <v>79</v>
      </c>
      <c r="D104" s="91" t="s">
        <v>82</v>
      </c>
      <c r="E104" s="111">
        <v>900.0108244570782</v>
      </c>
      <c r="F104" s="99">
        <v>4</v>
      </c>
      <c r="G104" s="114">
        <v>225.00270611426956</v>
      </c>
    </row>
    <row r="105" spans="2:7" ht="15">
      <c r="B105" s="90" t="s">
        <v>35</v>
      </c>
      <c r="C105" s="64" t="s">
        <v>11</v>
      </c>
      <c r="D105" s="91" t="s">
        <v>12</v>
      </c>
      <c r="E105" s="111">
        <v>772.4336201149775</v>
      </c>
      <c r="F105" s="99">
        <v>3</v>
      </c>
      <c r="G105" s="114">
        <v>257.4778733716592</v>
      </c>
    </row>
    <row r="106" spans="2:7" ht="15">
      <c r="B106" s="90" t="s">
        <v>36</v>
      </c>
      <c r="C106" s="64" t="s">
        <v>78</v>
      </c>
      <c r="D106" s="91" t="s">
        <v>81</v>
      </c>
      <c r="E106" s="111">
        <v>748.1887853291432</v>
      </c>
      <c r="F106" s="99">
        <v>3</v>
      </c>
      <c r="G106" s="114">
        <v>249.39626177638107</v>
      </c>
    </row>
    <row r="107" spans="2:7" ht="15.75" thickBot="1">
      <c r="B107" s="101" t="s">
        <v>37</v>
      </c>
      <c r="C107" s="102" t="s">
        <v>22</v>
      </c>
      <c r="D107" s="103" t="s">
        <v>23</v>
      </c>
      <c r="E107" s="108">
        <v>465.81288389513105</v>
      </c>
      <c r="F107" s="109">
        <v>2</v>
      </c>
      <c r="G107" s="110">
        <v>232.90644194756553</v>
      </c>
    </row>
    <row r="108" spans="2:6" ht="15.75" thickBot="1">
      <c r="B108" s="95"/>
      <c r="C108" s="96"/>
      <c r="D108" s="97"/>
      <c r="E108" s="111"/>
      <c r="F108" s="99"/>
    </row>
    <row r="109" spans="2:7" ht="18.75" customHeight="1">
      <c r="B109" s="193" t="s">
        <v>346</v>
      </c>
      <c r="C109" s="194"/>
      <c r="D109" s="194"/>
      <c r="E109" s="194"/>
      <c r="F109" s="194"/>
      <c r="G109" s="79"/>
    </row>
    <row r="110" spans="2:7" s="82" customFormat="1" ht="25.5">
      <c r="B110" s="83" t="s">
        <v>327</v>
      </c>
      <c r="C110" s="84" t="s">
        <v>328</v>
      </c>
      <c r="D110" s="84" t="s">
        <v>329</v>
      </c>
      <c r="E110" s="85" t="s">
        <v>330</v>
      </c>
      <c r="F110" s="84" t="s">
        <v>331</v>
      </c>
      <c r="G110" s="86" t="s">
        <v>332</v>
      </c>
    </row>
    <row r="111" spans="2:7" ht="15">
      <c r="B111" s="90" t="s">
        <v>30</v>
      </c>
      <c r="C111" s="64" t="s">
        <v>24</v>
      </c>
      <c r="D111" s="91" t="s">
        <v>25</v>
      </c>
      <c r="E111" s="111">
        <v>2696.4886955919787</v>
      </c>
      <c r="F111" s="99">
        <v>10</v>
      </c>
      <c r="G111" s="114">
        <v>269.64886955919786</v>
      </c>
    </row>
    <row r="112" spans="2:7" ht="15">
      <c r="B112" s="90" t="s">
        <v>31</v>
      </c>
      <c r="C112" s="64" t="s">
        <v>173</v>
      </c>
      <c r="D112" s="91" t="s">
        <v>174</v>
      </c>
      <c r="E112" s="111">
        <v>997.9006043502185</v>
      </c>
      <c r="F112" s="99">
        <v>4</v>
      </c>
      <c r="G112" s="114">
        <v>249.47515108755462</v>
      </c>
    </row>
    <row r="113" spans="2:7" ht="15">
      <c r="B113" s="90" t="s">
        <v>32</v>
      </c>
      <c r="C113" s="64" t="s">
        <v>110</v>
      </c>
      <c r="D113" s="91" t="s">
        <v>111</v>
      </c>
      <c r="E113" s="111">
        <v>968.6153093824424</v>
      </c>
      <c r="F113" s="99">
        <v>4</v>
      </c>
      <c r="G113" s="114">
        <v>242.1538273456106</v>
      </c>
    </row>
    <row r="114" spans="2:7" ht="15.75" thickBot="1">
      <c r="B114" s="101" t="s">
        <v>33</v>
      </c>
      <c r="C114" s="102" t="s">
        <v>181</v>
      </c>
      <c r="D114" s="103" t="s">
        <v>182</v>
      </c>
      <c r="E114" s="108">
        <v>924.0580519754475</v>
      </c>
      <c r="F114" s="109">
        <v>4</v>
      </c>
      <c r="G114" s="110">
        <v>231.01451299386187</v>
      </c>
    </row>
    <row r="115" spans="2:6" ht="15">
      <c r="B115" s="95"/>
      <c r="C115" s="96"/>
      <c r="D115" s="97"/>
      <c r="E115" s="111"/>
      <c r="F115" s="99"/>
    </row>
    <row r="116" spans="2:6" ht="15">
      <c r="B116" s="95"/>
      <c r="C116" s="96"/>
      <c r="D116" s="97"/>
      <c r="E116" s="111"/>
      <c r="F116" s="99"/>
    </row>
    <row r="117" spans="2:6" ht="15">
      <c r="B117" s="95"/>
      <c r="C117" s="96"/>
      <c r="D117" s="97"/>
      <c r="E117" s="111"/>
      <c r="F117" s="99"/>
    </row>
    <row r="118" spans="2:6" ht="15">
      <c r="B118" s="95"/>
      <c r="C118" s="96"/>
      <c r="D118" s="97"/>
      <c r="E118" s="111"/>
      <c r="F118" s="99"/>
    </row>
  </sheetData>
  <sheetProtection/>
  <mergeCells count="16">
    <mergeCell ref="B85:F85"/>
    <mergeCell ref="B90:F90"/>
    <mergeCell ref="B98:F98"/>
    <mergeCell ref="B109:F109"/>
    <mergeCell ref="B37:F37"/>
    <mergeCell ref="B44:F44"/>
    <mergeCell ref="B55:F55"/>
    <mergeCell ref="B61:F61"/>
    <mergeCell ref="B70:F70"/>
    <mergeCell ref="B77:F77"/>
    <mergeCell ref="B2:G2"/>
    <mergeCell ref="B4:F4"/>
    <mergeCell ref="B16:F16"/>
    <mergeCell ref="B25:F25"/>
    <mergeCell ref="B29:F29"/>
    <mergeCell ref="B33:F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57421875" style="73" customWidth="1"/>
    <col min="2" max="2" width="3.57421875" style="74" customWidth="1"/>
    <col min="3" max="3" width="23.00390625" style="73" customWidth="1"/>
    <col min="4" max="4" width="10.140625" style="75" customWidth="1"/>
    <col min="5" max="5" width="9.7109375" style="76" customWidth="1"/>
    <col min="6" max="6" width="7.00390625" style="75" customWidth="1"/>
    <col min="7" max="7" width="8.421875" style="77" customWidth="1"/>
    <col min="8" max="8" width="9.140625" style="73" customWidth="1"/>
    <col min="9" max="9" width="5.140625" style="73" customWidth="1"/>
    <col min="10" max="10" width="9.28125" style="73" customWidth="1"/>
    <col min="11" max="11" width="9.8515625" style="73" customWidth="1"/>
    <col min="12" max="12" width="9.7109375" style="73" customWidth="1"/>
    <col min="13" max="13" width="7.00390625" style="73" customWidth="1"/>
    <col min="14" max="16384" width="9.140625" style="73" customWidth="1"/>
  </cols>
  <sheetData>
    <row r="1" ht="12" customHeight="1"/>
    <row r="2" spans="2:8" ht="24.75">
      <c r="B2" s="192" t="s">
        <v>527</v>
      </c>
      <c r="C2" s="192"/>
      <c r="D2" s="192"/>
      <c r="E2" s="192"/>
      <c r="F2" s="192"/>
      <c r="G2" s="192"/>
      <c r="H2" s="78"/>
    </row>
    <row r="3" ht="15.75" thickBot="1"/>
    <row r="4" spans="2:14" ht="18.75" customHeight="1">
      <c r="B4" s="193" t="s">
        <v>326</v>
      </c>
      <c r="C4" s="194"/>
      <c r="D4" s="194"/>
      <c r="E4" s="194"/>
      <c r="F4" s="194"/>
      <c r="G4" s="195"/>
      <c r="I4" s="80"/>
      <c r="J4" s="80"/>
      <c r="K4" s="80"/>
      <c r="L4" s="80"/>
      <c r="M4" s="80"/>
      <c r="N4" s="81"/>
    </row>
    <row r="5" spans="2:14" s="82" customFormat="1" ht="24.75" customHeight="1">
      <c r="B5" s="83" t="s">
        <v>327</v>
      </c>
      <c r="C5" s="84" t="s">
        <v>328</v>
      </c>
      <c r="D5" s="84" t="s">
        <v>329</v>
      </c>
      <c r="E5" s="85" t="s">
        <v>330</v>
      </c>
      <c r="F5" s="84" t="s">
        <v>331</v>
      </c>
      <c r="G5" s="86" t="s">
        <v>332</v>
      </c>
      <c r="I5" s="87"/>
      <c r="J5" s="87"/>
      <c r="K5" s="87"/>
      <c r="L5" s="87"/>
      <c r="M5" s="87"/>
      <c r="N5" s="88"/>
    </row>
    <row r="6" spans="1:14" ht="15">
      <c r="A6" s="89"/>
      <c r="B6" s="90" t="s">
        <v>30</v>
      </c>
      <c r="C6" s="64" t="s">
        <v>479</v>
      </c>
      <c r="D6" s="91" t="s">
        <v>155</v>
      </c>
      <c r="E6" s="92">
        <v>196.99162407874934</v>
      </c>
      <c r="F6" s="93">
        <v>5</v>
      </c>
      <c r="G6" s="94">
        <v>39.398324815749866</v>
      </c>
      <c r="I6" s="95"/>
      <c r="J6" s="96"/>
      <c r="K6" s="97"/>
      <c r="L6" s="98"/>
      <c r="M6" s="99"/>
      <c r="N6" s="77"/>
    </row>
    <row r="7" spans="1:14" ht="15">
      <c r="A7" s="89"/>
      <c r="B7" s="90" t="s">
        <v>31</v>
      </c>
      <c r="C7" s="64" t="s">
        <v>491</v>
      </c>
      <c r="D7" s="91" t="s">
        <v>155</v>
      </c>
      <c r="E7" s="92">
        <v>119.29977929249304</v>
      </c>
      <c r="F7" s="93">
        <v>2</v>
      </c>
      <c r="G7" s="94">
        <v>59.64988964624652</v>
      </c>
      <c r="I7" s="95"/>
      <c r="J7" s="96"/>
      <c r="K7" s="97"/>
      <c r="L7" s="98"/>
      <c r="M7" s="99"/>
      <c r="N7" s="77"/>
    </row>
    <row r="8" spans="1:14" ht="15">
      <c r="A8" s="89"/>
      <c r="B8" s="90" t="s">
        <v>32</v>
      </c>
      <c r="C8" s="64" t="s">
        <v>283</v>
      </c>
      <c r="D8" s="91" t="s">
        <v>320</v>
      </c>
      <c r="E8" s="92">
        <v>61.095365334186326</v>
      </c>
      <c r="F8" s="93">
        <v>1</v>
      </c>
      <c r="G8" s="94">
        <v>61.095365334186326</v>
      </c>
      <c r="I8" s="95"/>
      <c r="J8" s="96"/>
      <c r="K8" s="97"/>
      <c r="L8" s="98"/>
      <c r="M8" s="99"/>
      <c r="N8" s="77"/>
    </row>
    <row r="9" spans="1:14" ht="15">
      <c r="A9" s="89"/>
      <c r="B9" s="90" t="s">
        <v>33</v>
      </c>
      <c r="C9" s="64" t="s">
        <v>281</v>
      </c>
      <c r="D9" s="91" t="s">
        <v>282</v>
      </c>
      <c r="E9" s="92">
        <v>51.289674141853986</v>
      </c>
      <c r="F9" s="93">
        <v>1</v>
      </c>
      <c r="G9" s="94">
        <v>51.289674141853986</v>
      </c>
      <c r="I9" s="95"/>
      <c r="J9" s="96"/>
      <c r="K9" s="97"/>
      <c r="L9" s="98"/>
      <c r="M9" s="99"/>
      <c r="N9" s="77"/>
    </row>
    <row r="10" spans="1:14" ht="15">
      <c r="A10" s="89"/>
      <c r="B10" s="90" t="s">
        <v>34</v>
      </c>
      <c r="C10" s="64" t="s">
        <v>176</v>
      </c>
      <c r="D10" s="91" t="s">
        <v>306</v>
      </c>
      <c r="E10" s="92">
        <v>46.85152201024063</v>
      </c>
      <c r="F10" s="93">
        <v>1</v>
      </c>
      <c r="G10" s="94">
        <v>46.85152201024063</v>
      </c>
      <c r="I10" s="95"/>
      <c r="J10" s="96"/>
      <c r="K10" s="97"/>
      <c r="L10" s="98"/>
      <c r="M10" s="99"/>
      <c r="N10" s="77"/>
    </row>
    <row r="11" spans="1:14" ht="15.75" thickBot="1">
      <c r="A11" s="89"/>
      <c r="B11" s="101" t="s">
        <v>35</v>
      </c>
      <c r="C11" s="102" t="s">
        <v>287</v>
      </c>
      <c r="D11" s="103" t="s">
        <v>324</v>
      </c>
      <c r="E11" s="104">
        <v>28.172721077834527</v>
      </c>
      <c r="F11" s="105">
        <v>1</v>
      </c>
      <c r="G11" s="106">
        <v>28.172721077834527</v>
      </c>
      <c r="I11" s="95"/>
      <c r="J11" s="96"/>
      <c r="K11" s="97"/>
      <c r="L11" s="98"/>
      <c r="M11" s="99"/>
      <c r="N11" s="77"/>
    </row>
    <row r="12" spans="1:7" ht="15.75" thickBot="1">
      <c r="A12" s="107"/>
      <c r="B12" s="95"/>
      <c r="C12" s="96"/>
      <c r="D12" s="97"/>
      <c r="E12" s="111"/>
      <c r="F12" s="99"/>
      <c r="G12" s="81"/>
    </row>
    <row r="13" spans="2:7" ht="18.75" customHeight="1">
      <c r="B13" s="193" t="s">
        <v>333</v>
      </c>
      <c r="C13" s="194"/>
      <c r="D13" s="194"/>
      <c r="E13" s="194"/>
      <c r="F13" s="194"/>
      <c r="G13" s="195"/>
    </row>
    <row r="14" spans="1:7" s="82" customFormat="1" ht="25.5">
      <c r="A14" s="87"/>
      <c r="B14" s="83" t="s">
        <v>327</v>
      </c>
      <c r="C14" s="84" t="s">
        <v>328</v>
      </c>
      <c r="D14" s="84" t="s">
        <v>329</v>
      </c>
      <c r="E14" s="85" t="s">
        <v>330</v>
      </c>
      <c r="F14" s="84" t="s">
        <v>331</v>
      </c>
      <c r="G14" s="86" t="s">
        <v>332</v>
      </c>
    </row>
    <row r="15" spans="1:7" s="82" customFormat="1" ht="15">
      <c r="A15" s="87"/>
      <c r="B15" s="122" t="s">
        <v>30</v>
      </c>
      <c r="C15" s="179" t="s">
        <v>305</v>
      </c>
      <c r="D15" s="119" t="s">
        <v>284</v>
      </c>
      <c r="E15" s="121">
        <v>607.3721885123659</v>
      </c>
      <c r="F15" s="119">
        <v>8</v>
      </c>
      <c r="G15" s="120">
        <v>75.92152356404574</v>
      </c>
    </row>
    <row r="16" spans="1:7" s="82" customFormat="1" ht="15.75" thickBot="1">
      <c r="A16" s="87"/>
      <c r="B16" s="131" t="s">
        <v>31</v>
      </c>
      <c r="C16" s="180" t="s">
        <v>158</v>
      </c>
      <c r="D16" s="129" t="s">
        <v>159</v>
      </c>
      <c r="E16" s="128">
        <v>102.37291765954068</v>
      </c>
      <c r="F16" s="129">
        <v>3</v>
      </c>
      <c r="G16" s="130">
        <v>34.12430588651356</v>
      </c>
    </row>
    <row r="17" spans="1:7" s="82" customFormat="1" ht="15.75" thickBot="1">
      <c r="A17" s="87"/>
      <c r="B17" s="95"/>
      <c r="C17" s="96"/>
      <c r="D17" s="97"/>
      <c r="E17" s="111"/>
      <c r="F17" s="99"/>
      <c r="G17" s="81"/>
    </row>
    <row r="18" spans="1:7" ht="18.75">
      <c r="A18" s="107"/>
      <c r="B18" s="193" t="s">
        <v>334</v>
      </c>
      <c r="C18" s="194"/>
      <c r="D18" s="194"/>
      <c r="E18" s="194"/>
      <c r="F18" s="194"/>
      <c r="G18" s="195"/>
    </row>
    <row r="19" spans="1:7" ht="24.75" customHeight="1">
      <c r="A19" s="107"/>
      <c r="B19" s="83" t="s">
        <v>327</v>
      </c>
      <c r="C19" s="84" t="s">
        <v>328</v>
      </c>
      <c r="D19" s="84" t="s">
        <v>329</v>
      </c>
      <c r="E19" s="85" t="s">
        <v>330</v>
      </c>
      <c r="F19" s="84" t="s">
        <v>331</v>
      </c>
      <c r="G19" s="86" t="s">
        <v>332</v>
      </c>
    </row>
    <row r="20" spans="1:7" s="82" customFormat="1" ht="15">
      <c r="A20" s="87"/>
      <c r="B20" s="122" t="s">
        <v>30</v>
      </c>
      <c r="C20" s="179" t="s">
        <v>149</v>
      </c>
      <c r="D20" s="119" t="s">
        <v>150</v>
      </c>
      <c r="E20" s="121">
        <v>503.55085784484754</v>
      </c>
      <c r="F20" s="119">
        <v>8</v>
      </c>
      <c r="G20" s="120">
        <v>62.94385723060594</v>
      </c>
    </row>
    <row r="21" spans="1:7" s="82" customFormat="1" ht="15">
      <c r="A21" s="87"/>
      <c r="B21" s="122" t="s">
        <v>31</v>
      </c>
      <c r="C21" s="179" t="s">
        <v>440</v>
      </c>
      <c r="D21" s="119" t="s">
        <v>441</v>
      </c>
      <c r="E21" s="121">
        <v>436.60160862060314</v>
      </c>
      <c r="F21" s="119">
        <v>8</v>
      </c>
      <c r="G21" s="120">
        <v>54.57520107757539</v>
      </c>
    </row>
    <row r="22" spans="1:7" s="82" customFormat="1" ht="15">
      <c r="A22" s="87"/>
      <c r="B22" s="122" t="s">
        <v>32</v>
      </c>
      <c r="C22" s="179" t="s">
        <v>151</v>
      </c>
      <c r="D22" s="119" t="s">
        <v>152</v>
      </c>
      <c r="E22" s="121">
        <v>266.44170452291183</v>
      </c>
      <c r="F22" s="119">
        <v>5</v>
      </c>
      <c r="G22" s="120">
        <v>53.28834090458237</v>
      </c>
    </row>
    <row r="23" spans="1:7" s="82" customFormat="1" ht="15.75" thickBot="1">
      <c r="A23" s="87"/>
      <c r="B23" s="131" t="s">
        <v>33</v>
      </c>
      <c r="C23" s="180" t="s">
        <v>18</v>
      </c>
      <c r="D23" s="129" t="s">
        <v>19</v>
      </c>
      <c r="E23" s="128">
        <v>105.84019233839761</v>
      </c>
      <c r="F23" s="129">
        <v>2</v>
      </c>
      <c r="G23" s="130">
        <v>52.92009616919881</v>
      </c>
    </row>
    <row r="24" spans="1:7" ht="15.75" thickBot="1">
      <c r="A24" s="107"/>
      <c r="B24" s="95"/>
      <c r="C24" s="96"/>
      <c r="D24" s="97"/>
      <c r="E24" s="111"/>
      <c r="F24" s="99"/>
      <c r="G24" s="81"/>
    </row>
    <row r="25" spans="1:7" ht="18.75" customHeight="1">
      <c r="A25" s="107"/>
      <c r="B25" s="193" t="s">
        <v>335</v>
      </c>
      <c r="C25" s="194"/>
      <c r="D25" s="194"/>
      <c r="E25" s="194"/>
      <c r="F25" s="194"/>
      <c r="G25" s="195"/>
    </row>
    <row r="26" spans="1:7" ht="24.75" customHeight="1">
      <c r="A26" s="107"/>
      <c r="B26" s="83" t="s">
        <v>327</v>
      </c>
      <c r="C26" s="84" t="s">
        <v>328</v>
      </c>
      <c r="D26" s="84" t="s">
        <v>329</v>
      </c>
      <c r="E26" s="85" t="s">
        <v>330</v>
      </c>
      <c r="F26" s="84" t="s">
        <v>331</v>
      </c>
      <c r="G26" s="86" t="s">
        <v>332</v>
      </c>
    </row>
    <row r="27" spans="1:7" s="82" customFormat="1" ht="15.75" thickBot="1">
      <c r="A27" s="87"/>
      <c r="B27" s="101"/>
      <c r="C27" s="112"/>
      <c r="D27" s="113"/>
      <c r="E27" s="108"/>
      <c r="F27" s="109"/>
      <c r="G27" s="110"/>
    </row>
    <row r="28" spans="1:7" ht="15.75" thickBot="1">
      <c r="A28" s="107"/>
      <c r="B28" s="95"/>
      <c r="C28" s="96"/>
      <c r="D28" s="97"/>
      <c r="E28" s="111"/>
      <c r="F28" s="99"/>
      <c r="G28" s="81"/>
    </row>
    <row r="29" spans="1:7" ht="18.75" customHeight="1">
      <c r="A29" s="107"/>
      <c r="B29" s="193" t="s">
        <v>336</v>
      </c>
      <c r="C29" s="194"/>
      <c r="D29" s="194"/>
      <c r="E29" s="194"/>
      <c r="F29" s="194"/>
      <c r="G29" s="195"/>
    </row>
    <row r="30" spans="1:7" ht="24.75" customHeight="1">
      <c r="A30" s="107"/>
      <c r="B30" s="83" t="s">
        <v>327</v>
      </c>
      <c r="C30" s="84" t="s">
        <v>328</v>
      </c>
      <c r="D30" s="84" t="s">
        <v>329</v>
      </c>
      <c r="E30" s="85" t="s">
        <v>330</v>
      </c>
      <c r="F30" s="84" t="s">
        <v>331</v>
      </c>
      <c r="G30" s="86" t="s">
        <v>332</v>
      </c>
    </row>
    <row r="31" spans="1:7" s="82" customFormat="1" ht="15">
      <c r="A31" s="87"/>
      <c r="B31" s="90" t="s">
        <v>30</v>
      </c>
      <c r="C31" s="96" t="s">
        <v>122</v>
      </c>
      <c r="D31" s="97" t="s">
        <v>123</v>
      </c>
      <c r="E31" s="111">
        <v>476.8267293061579</v>
      </c>
      <c r="F31" s="99">
        <v>7</v>
      </c>
      <c r="G31" s="114">
        <v>68.11810418659398</v>
      </c>
    </row>
    <row r="32" spans="1:7" s="82" customFormat="1" ht="15.75" thickBot="1">
      <c r="A32" s="87"/>
      <c r="B32" s="101" t="s">
        <v>31</v>
      </c>
      <c r="C32" s="112" t="s">
        <v>471</v>
      </c>
      <c r="D32" s="113" t="s">
        <v>472</v>
      </c>
      <c r="E32" s="108">
        <v>214.31808212197663</v>
      </c>
      <c r="F32" s="109">
        <v>4</v>
      </c>
      <c r="G32" s="110">
        <v>53.57952053049416</v>
      </c>
    </row>
    <row r="33" spans="1:7" ht="15.75" thickBot="1">
      <c r="A33" s="107"/>
      <c r="B33" s="95"/>
      <c r="C33" s="96"/>
      <c r="D33" s="97"/>
      <c r="E33" s="111"/>
      <c r="F33" s="99"/>
      <c r="G33" s="81"/>
    </row>
    <row r="34" spans="1:7" ht="18.75" customHeight="1">
      <c r="A34" s="107"/>
      <c r="B34" s="193" t="s">
        <v>337</v>
      </c>
      <c r="C34" s="194"/>
      <c r="D34" s="194"/>
      <c r="E34" s="194"/>
      <c r="F34" s="194"/>
      <c r="G34" s="195"/>
    </row>
    <row r="35" spans="1:7" ht="24.75" customHeight="1">
      <c r="A35" s="107"/>
      <c r="B35" s="83" t="s">
        <v>327</v>
      </c>
      <c r="C35" s="84" t="s">
        <v>328</v>
      </c>
      <c r="D35" s="84" t="s">
        <v>329</v>
      </c>
      <c r="E35" s="85" t="s">
        <v>330</v>
      </c>
      <c r="F35" s="84" t="s">
        <v>331</v>
      </c>
      <c r="G35" s="86" t="s">
        <v>332</v>
      </c>
    </row>
    <row r="36" spans="1:7" s="82" customFormat="1" ht="15">
      <c r="A36" s="87"/>
      <c r="B36" s="90" t="s">
        <v>30</v>
      </c>
      <c r="C36" s="64" t="s">
        <v>257</v>
      </c>
      <c r="D36" s="91" t="s">
        <v>130</v>
      </c>
      <c r="E36" s="111">
        <v>340.40280830478133</v>
      </c>
      <c r="F36" s="99">
        <v>4</v>
      </c>
      <c r="G36" s="114">
        <v>85.10070207619533</v>
      </c>
    </row>
    <row r="37" spans="1:7" ht="15">
      <c r="A37" s="107"/>
      <c r="B37" s="90" t="s">
        <v>31</v>
      </c>
      <c r="C37" s="64" t="s">
        <v>461</v>
      </c>
      <c r="D37" s="91" t="s">
        <v>462</v>
      </c>
      <c r="E37" s="111">
        <v>221.08819166488092</v>
      </c>
      <c r="F37" s="99">
        <v>3</v>
      </c>
      <c r="G37" s="114">
        <v>73.69606388829364</v>
      </c>
    </row>
    <row r="38" spans="1:7" ht="15">
      <c r="A38" s="107"/>
      <c r="B38" s="90" t="s">
        <v>32</v>
      </c>
      <c r="C38" s="64" t="s">
        <v>162</v>
      </c>
      <c r="D38" s="91" t="s">
        <v>163</v>
      </c>
      <c r="E38" s="111">
        <v>213.84734518193903</v>
      </c>
      <c r="F38" s="99">
        <v>4</v>
      </c>
      <c r="G38" s="114">
        <v>53.46183629548476</v>
      </c>
    </row>
    <row r="39" spans="1:7" ht="15">
      <c r="A39" s="107"/>
      <c r="B39" s="90" t="s">
        <v>33</v>
      </c>
      <c r="C39" s="64" t="s">
        <v>273</v>
      </c>
      <c r="D39" s="91" t="s">
        <v>204</v>
      </c>
      <c r="E39" s="111">
        <v>206.7110172228609</v>
      </c>
      <c r="F39" s="99">
        <v>4</v>
      </c>
      <c r="G39" s="114">
        <v>51.677754305715226</v>
      </c>
    </row>
    <row r="40" spans="1:7" ht="15">
      <c r="A40" s="107"/>
      <c r="B40" s="90" t="s">
        <v>34</v>
      </c>
      <c r="C40" s="64" t="s">
        <v>311</v>
      </c>
      <c r="D40" s="91" t="s">
        <v>312</v>
      </c>
      <c r="E40" s="111">
        <v>195.42869331060922</v>
      </c>
      <c r="F40" s="99">
        <v>3</v>
      </c>
      <c r="G40" s="114">
        <v>65.14289777020308</v>
      </c>
    </row>
    <row r="41" spans="1:7" ht="15">
      <c r="A41" s="107"/>
      <c r="B41" s="90" t="s">
        <v>35</v>
      </c>
      <c r="C41" s="64" t="s">
        <v>379</v>
      </c>
      <c r="D41" s="91" t="s">
        <v>380</v>
      </c>
      <c r="E41" s="111">
        <v>138.6983936246951</v>
      </c>
      <c r="F41" s="99">
        <v>3</v>
      </c>
      <c r="G41" s="114">
        <v>46.23279787489836</v>
      </c>
    </row>
    <row r="42" spans="2:7" ht="15.75" thickBot="1">
      <c r="B42" s="101" t="s">
        <v>36</v>
      </c>
      <c r="C42" s="102" t="s">
        <v>134</v>
      </c>
      <c r="D42" s="103" t="s">
        <v>135</v>
      </c>
      <c r="E42" s="108">
        <v>130.97313495414292</v>
      </c>
      <c r="F42" s="109">
        <v>2</v>
      </c>
      <c r="G42" s="110">
        <v>65.48656747707146</v>
      </c>
    </row>
    <row r="43" spans="2:4" ht="15.75" thickBot="1">
      <c r="B43" s="95"/>
      <c r="C43" s="96"/>
      <c r="D43" s="97"/>
    </row>
    <row r="44" spans="2:7" ht="18.75" customHeight="1">
      <c r="B44" s="193" t="s">
        <v>338</v>
      </c>
      <c r="C44" s="194"/>
      <c r="D44" s="194"/>
      <c r="E44" s="194"/>
      <c r="F44" s="194"/>
      <c r="G44" s="195"/>
    </row>
    <row r="45" spans="2:7" ht="24.75" customHeight="1">
      <c r="B45" s="83" t="s">
        <v>327</v>
      </c>
      <c r="C45" s="84" t="s">
        <v>328</v>
      </c>
      <c r="D45" s="84" t="s">
        <v>329</v>
      </c>
      <c r="E45" s="85" t="s">
        <v>330</v>
      </c>
      <c r="F45" s="84" t="s">
        <v>331</v>
      </c>
      <c r="G45" s="86" t="s">
        <v>332</v>
      </c>
    </row>
    <row r="46" spans="2:7" s="82" customFormat="1" ht="15">
      <c r="B46" s="90" t="s">
        <v>30</v>
      </c>
      <c r="C46" s="64" t="s">
        <v>88</v>
      </c>
      <c r="D46" s="91" t="s">
        <v>91</v>
      </c>
      <c r="E46" s="111">
        <v>569.260608501391</v>
      </c>
      <c r="F46" s="99">
        <v>8</v>
      </c>
      <c r="G46" s="114">
        <v>71.15757606267387</v>
      </c>
    </row>
    <row r="47" spans="2:7" s="82" customFormat="1" ht="15">
      <c r="B47" s="90" t="s">
        <v>31</v>
      </c>
      <c r="C47" s="64" t="s">
        <v>86</v>
      </c>
      <c r="D47" s="91" t="s">
        <v>89</v>
      </c>
      <c r="E47" s="111">
        <v>487.38488815359193</v>
      </c>
      <c r="F47" s="99">
        <v>8</v>
      </c>
      <c r="G47" s="114">
        <v>60.92311101919899</v>
      </c>
    </row>
    <row r="48" spans="2:7" s="82" customFormat="1" ht="15">
      <c r="B48" s="90" t="s">
        <v>32</v>
      </c>
      <c r="C48" s="64" t="s">
        <v>87</v>
      </c>
      <c r="D48" s="91" t="s">
        <v>90</v>
      </c>
      <c r="E48" s="111">
        <v>318.8178556001913</v>
      </c>
      <c r="F48" s="99">
        <v>6</v>
      </c>
      <c r="G48" s="114">
        <v>53.136309266698554</v>
      </c>
    </row>
    <row r="49" spans="2:7" s="82" customFormat="1" ht="15">
      <c r="B49" s="90" t="s">
        <v>33</v>
      </c>
      <c r="C49" s="64" t="s">
        <v>475</v>
      </c>
      <c r="D49" s="91" t="s">
        <v>476</v>
      </c>
      <c r="E49" s="111">
        <v>224.56967058647058</v>
      </c>
      <c r="F49" s="99">
        <v>5</v>
      </c>
      <c r="G49" s="114">
        <v>44.91393411729412</v>
      </c>
    </row>
    <row r="50" spans="2:7" s="82" customFormat="1" ht="15">
      <c r="B50" s="90" t="s">
        <v>34</v>
      </c>
      <c r="C50" s="64" t="s">
        <v>464</v>
      </c>
      <c r="D50" s="91" t="s">
        <v>466</v>
      </c>
      <c r="E50" s="111">
        <v>147.22472208450785</v>
      </c>
      <c r="F50" s="99">
        <v>3</v>
      </c>
      <c r="G50" s="114">
        <v>49.07490736150262</v>
      </c>
    </row>
    <row r="51" spans="2:7" s="82" customFormat="1" ht="15">
      <c r="B51" s="90" t="s">
        <v>35</v>
      </c>
      <c r="C51" s="64" t="s">
        <v>269</v>
      </c>
      <c r="D51" s="91" t="s">
        <v>188</v>
      </c>
      <c r="E51" s="111">
        <v>103.049981200531</v>
      </c>
      <c r="F51" s="99">
        <v>2</v>
      </c>
      <c r="G51" s="114">
        <v>51.5249906002655</v>
      </c>
    </row>
    <row r="52" spans="2:7" ht="15">
      <c r="B52" s="90" t="s">
        <v>36</v>
      </c>
      <c r="C52" s="64" t="s">
        <v>520</v>
      </c>
      <c r="D52" s="91" t="s">
        <v>521</v>
      </c>
      <c r="E52" s="111">
        <v>54.24439723456791</v>
      </c>
      <c r="F52" s="99">
        <v>1</v>
      </c>
      <c r="G52" s="114">
        <v>54.24439723456791</v>
      </c>
    </row>
    <row r="53" spans="2:7" ht="15">
      <c r="B53" s="90" t="s">
        <v>37</v>
      </c>
      <c r="C53" s="64" t="s">
        <v>267</v>
      </c>
      <c r="D53" s="91" t="s">
        <v>214</v>
      </c>
      <c r="E53" s="111">
        <v>47.15399292163066</v>
      </c>
      <c r="F53" s="99">
        <v>1</v>
      </c>
      <c r="G53" s="114">
        <v>47.15399292163066</v>
      </c>
    </row>
    <row r="54" spans="2:7" ht="15">
      <c r="B54" s="90" t="s">
        <v>38</v>
      </c>
      <c r="C54" s="64" t="s">
        <v>272</v>
      </c>
      <c r="D54" s="91" t="s">
        <v>198</v>
      </c>
      <c r="E54" s="111">
        <v>46.95048132183028</v>
      </c>
      <c r="F54" s="99">
        <v>1</v>
      </c>
      <c r="G54" s="114">
        <v>46.95048132183028</v>
      </c>
    </row>
    <row r="55" spans="2:7" ht="15.75" thickBot="1">
      <c r="B55" s="101" t="s">
        <v>39</v>
      </c>
      <c r="C55" s="102" t="s">
        <v>241</v>
      </c>
      <c r="D55" s="103" t="s">
        <v>242</v>
      </c>
      <c r="E55" s="108">
        <v>43.03501528463526</v>
      </c>
      <c r="F55" s="109">
        <v>1</v>
      </c>
      <c r="G55" s="110">
        <v>43.03501528463526</v>
      </c>
    </row>
    <row r="56" spans="2:7" ht="15.75" thickBot="1">
      <c r="B56" s="95"/>
      <c r="G56" s="81"/>
    </row>
    <row r="57" spans="2:16" ht="18.75" customHeight="1">
      <c r="B57" s="193" t="s">
        <v>339</v>
      </c>
      <c r="C57" s="194"/>
      <c r="D57" s="194"/>
      <c r="E57" s="194"/>
      <c r="F57" s="194"/>
      <c r="G57" s="195"/>
      <c r="H57" s="97"/>
      <c r="I57" s="98"/>
      <c r="J57" s="99"/>
      <c r="K57" s="107"/>
      <c r="L57" s="107"/>
      <c r="M57" s="107"/>
      <c r="N57" s="107"/>
      <c r="O57" s="107"/>
      <c r="P57" s="107"/>
    </row>
    <row r="58" spans="2:16" ht="24.75" customHeight="1">
      <c r="B58" s="83" t="s">
        <v>327</v>
      </c>
      <c r="C58" s="84" t="s">
        <v>328</v>
      </c>
      <c r="D58" s="84" t="s">
        <v>329</v>
      </c>
      <c r="E58" s="85" t="s">
        <v>330</v>
      </c>
      <c r="F58" s="84" t="s">
        <v>331</v>
      </c>
      <c r="G58" s="86" t="s">
        <v>332</v>
      </c>
      <c r="H58" s="97"/>
      <c r="I58" s="98"/>
      <c r="J58" s="99"/>
      <c r="K58" s="107"/>
      <c r="L58" s="107"/>
      <c r="M58" s="107"/>
      <c r="N58" s="107"/>
      <c r="O58" s="107"/>
      <c r="P58" s="107"/>
    </row>
    <row r="59" spans="2:16" s="82" customFormat="1" ht="15">
      <c r="B59" s="90" t="s">
        <v>30</v>
      </c>
      <c r="C59" s="64" t="s">
        <v>165</v>
      </c>
      <c r="D59" s="91" t="s">
        <v>166</v>
      </c>
      <c r="E59" s="111">
        <v>431.3493935863135</v>
      </c>
      <c r="F59" s="99">
        <v>8</v>
      </c>
      <c r="G59" s="114">
        <v>53.91867419828919</v>
      </c>
      <c r="H59" s="115"/>
      <c r="I59" s="116"/>
      <c r="J59" s="117"/>
      <c r="K59" s="87"/>
      <c r="L59" s="87"/>
      <c r="M59" s="87"/>
      <c r="N59" s="87"/>
      <c r="O59" s="87"/>
      <c r="P59" s="87"/>
    </row>
    <row r="60" spans="2:16" ht="15">
      <c r="B60" s="90" t="s">
        <v>31</v>
      </c>
      <c r="C60" s="64" t="s">
        <v>138</v>
      </c>
      <c r="D60" s="91" t="s">
        <v>139</v>
      </c>
      <c r="E60" s="111">
        <v>399.6953473276057</v>
      </c>
      <c r="F60" s="99">
        <v>8</v>
      </c>
      <c r="G60" s="114">
        <v>49.96191841595071</v>
      </c>
      <c r="H60" s="97"/>
      <c r="I60" s="98"/>
      <c r="J60" s="99"/>
      <c r="K60" s="107"/>
      <c r="L60" s="107"/>
      <c r="M60" s="107"/>
      <c r="N60" s="107"/>
      <c r="O60" s="107"/>
      <c r="P60" s="107"/>
    </row>
    <row r="61" spans="2:16" ht="15.75" thickBot="1">
      <c r="B61" s="101" t="s">
        <v>32</v>
      </c>
      <c r="C61" s="102" t="s">
        <v>84</v>
      </c>
      <c r="D61" s="103" t="s">
        <v>85</v>
      </c>
      <c r="E61" s="108">
        <v>338.1740809995976</v>
      </c>
      <c r="F61" s="109">
        <v>6</v>
      </c>
      <c r="G61" s="110">
        <v>56.362346833266265</v>
      </c>
      <c r="H61" s="97"/>
      <c r="I61" s="98"/>
      <c r="J61" s="99"/>
      <c r="K61" s="107"/>
      <c r="L61" s="107"/>
      <c r="M61" s="107"/>
      <c r="N61" s="107"/>
      <c r="O61" s="107"/>
      <c r="P61" s="107"/>
    </row>
    <row r="62" spans="2:16" ht="19.5" thickBot="1">
      <c r="B62" s="181"/>
      <c r="C62" s="181"/>
      <c r="D62" s="181"/>
      <c r="E62" s="181"/>
      <c r="F62" s="181"/>
      <c r="G62" s="181"/>
      <c r="H62" s="97"/>
      <c r="I62" s="98"/>
      <c r="J62" s="99"/>
      <c r="K62" s="107"/>
      <c r="L62" s="107"/>
      <c r="M62" s="107"/>
      <c r="N62" s="107"/>
      <c r="O62" s="107"/>
      <c r="P62" s="107"/>
    </row>
    <row r="63" spans="2:16" ht="15" customHeight="1">
      <c r="B63" s="193" t="s">
        <v>524</v>
      </c>
      <c r="C63" s="194"/>
      <c r="D63" s="194"/>
      <c r="E63" s="194"/>
      <c r="F63" s="194"/>
      <c r="G63" s="195"/>
      <c r="H63" s="97"/>
      <c r="I63" s="98"/>
      <c r="J63" s="99"/>
      <c r="K63" s="107"/>
      <c r="L63" s="107"/>
      <c r="M63" s="107"/>
      <c r="N63" s="107"/>
      <c r="O63" s="107"/>
      <c r="P63" s="107"/>
    </row>
    <row r="64" spans="2:16" ht="24.75" customHeight="1">
      <c r="B64" s="83" t="s">
        <v>327</v>
      </c>
      <c r="C64" s="84" t="s">
        <v>328</v>
      </c>
      <c r="D64" s="84" t="s">
        <v>329</v>
      </c>
      <c r="E64" s="85" t="s">
        <v>330</v>
      </c>
      <c r="F64" s="84" t="s">
        <v>331</v>
      </c>
      <c r="G64" s="86" t="s">
        <v>332</v>
      </c>
      <c r="H64" s="97"/>
      <c r="I64" s="98"/>
      <c r="J64" s="99"/>
      <c r="K64" s="107"/>
      <c r="L64" s="107"/>
      <c r="M64" s="107"/>
      <c r="N64" s="107"/>
      <c r="O64" s="107"/>
      <c r="P64" s="107"/>
    </row>
    <row r="65" spans="2:16" ht="17.25" customHeight="1" thickBot="1">
      <c r="B65" s="101" t="s">
        <v>30</v>
      </c>
      <c r="C65" s="182" t="s">
        <v>92</v>
      </c>
      <c r="D65" s="183" t="s">
        <v>93</v>
      </c>
      <c r="E65" s="184">
        <v>330.1131613482485</v>
      </c>
      <c r="F65" s="185">
        <v>7</v>
      </c>
      <c r="G65" s="186">
        <v>47.15902304974979</v>
      </c>
      <c r="H65" s="97"/>
      <c r="I65" s="98"/>
      <c r="J65" s="99"/>
      <c r="K65" s="107"/>
      <c r="L65" s="107"/>
      <c r="M65" s="107"/>
      <c r="N65" s="107"/>
      <c r="O65" s="107"/>
      <c r="P65" s="107"/>
    </row>
    <row r="66" spans="2:16" ht="15.75" thickBot="1">
      <c r="B66" s="95"/>
      <c r="C66" s="96"/>
      <c r="D66" s="97"/>
      <c r="E66" s="111"/>
      <c r="F66" s="99"/>
      <c r="H66" s="97"/>
      <c r="I66" s="98"/>
      <c r="J66" s="99"/>
      <c r="K66" s="107"/>
      <c r="L66" s="107"/>
      <c r="M66" s="107"/>
      <c r="N66" s="107"/>
      <c r="O66" s="107"/>
      <c r="P66" s="107"/>
    </row>
    <row r="67" spans="2:16" ht="18.75" customHeight="1">
      <c r="B67" s="193" t="s">
        <v>340</v>
      </c>
      <c r="C67" s="194"/>
      <c r="D67" s="194"/>
      <c r="E67" s="194"/>
      <c r="F67" s="194"/>
      <c r="G67" s="195"/>
      <c r="H67" s="97"/>
      <c r="I67" s="98"/>
      <c r="J67" s="99"/>
      <c r="K67" s="107"/>
      <c r="L67" s="107"/>
      <c r="M67" s="107"/>
      <c r="N67" s="107"/>
      <c r="O67" s="107"/>
      <c r="P67" s="107"/>
    </row>
    <row r="68" spans="2:16" ht="24.75" customHeight="1">
      <c r="B68" s="83" t="s">
        <v>327</v>
      </c>
      <c r="C68" s="84" t="s">
        <v>328</v>
      </c>
      <c r="D68" s="84" t="s">
        <v>329</v>
      </c>
      <c r="E68" s="85" t="s">
        <v>330</v>
      </c>
      <c r="F68" s="84" t="s">
        <v>331</v>
      </c>
      <c r="G68" s="86" t="s">
        <v>332</v>
      </c>
      <c r="H68" s="97"/>
      <c r="I68" s="98"/>
      <c r="J68" s="99"/>
      <c r="K68" s="107"/>
      <c r="L68" s="107"/>
      <c r="M68" s="107"/>
      <c r="N68" s="107"/>
      <c r="O68" s="107"/>
      <c r="P68" s="107"/>
    </row>
    <row r="69" spans="2:16" s="82" customFormat="1" ht="15">
      <c r="B69" s="90" t="s">
        <v>30</v>
      </c>
      <c r="C69" s="64" t="s">
        <v>71</v>
      </c>
      <c r="D69" s="91" t="s">
        <v>72</v>
      </c>
      <c r="E69" s="111">
        <v>466.6250150314416</v>
      </c>
      <c r="F69" s="99">
        <v>6</v>
      </c>
      <c r="G69" s="114">
        <v>77.7708358385736</v>
      </c>
      <c r="H69" s="115"/>
      <c r="I69" s="116"/>
      <c r="J69" s="117"/>
      <c r="K69" s="87"/>
      <c r="L69" s="87"/>
      <c r="M69" s="87"/>
      <c r="N69" s="87"/>
      <c r="O69" s="87"/>
      <c r="P69" s="87"/>
    </row>
    <row r="70" spans="2:16" ht="15">
      <c r="B70" s="90" t="s">
        <v>31</v>
      </c>
      <c r="C70" s="64" t="s">
        <v>68</v>
      </c>
      <c r="D70" s="91" t="s">
        <v>70</v>
      </c>
      <c r="E70" s="111">
        <v>462.862039723092</v>
      </c>
      <c r="F70" s="99">
        <v>8</v>
      </c>
      <c r="G70" s="114">
        <v>57.8577549653865</v>
      </c>
      <c r="H70" s="97"/>
      <c r="I70" s="98"/>
      <c r="J70" s="99"/>
      <c r="K70" s="107"/>
      <c r="L70" s="107"/>
      <c r="M70" s="107"/>
      <c r="N70" s="107"/>
      <c r="O70" s="107"/>
      <c r="P70" s="107"/>
    </row>
    <row r="71" spans="2:16" ht="15">
      <c r="B71" s="90" t="s">
        <v>32</v>
      </c>
      <c r="C71" s="64" t="s">
        <v>481</v>
      </c>
      <c r="D71" s="91" t="s">
        <v>482</v>
      </c>
      <c r="E71" s="111">
        <v>297.23858846879074</v>
      </c>
      <c r="F71" s="99">
        <v>4</v>
      </c>
      <c r="G71" s="114">
        <v>74.30964711719768</v>
      </c>
      <c r="H71" s="97"/>
      <c r="I71" s="98"/>
      <c r="J71" s="99"/>
      <c r="K71" s="107"/>
      <c r="L71" s="107"/>
      <c r="M71" s="107"/>
      <c r="N71" s="107"/>
      <c r="O71" s="107"/>
      <c r="P71" s="107"/>
    </row>
    <row r="72" spans="2:16" ht="15">
      <c r="B72" s="90" t="s">
        <v>33</v>
      </c>
      <c r="C72" s="64" t="s">
        <v>156</v>
      </c>
      <c r="D72" s="91" t="s">
        <v>157</v>
      </c>
      <c r="E72" s="111">
        <v>293.0796628377748</v>
      </c>
      <c r="F72" s="99">
        <v>5</v>
      </c>
      <c r="G72" s="114">
        <v>58.61593256755496</v>
      </c>
      <c r="H72" s="97"/>
      <c r="I72" s="98"/>
      <c r="J72" s="99"/>
      <c r="K72" s="107"/>
      <c r="L72" s="107"/>
      <c r="M72" s="107"/>
      <c r="N72" s="107"/>
      <c r="O72" s="107"/>
      <c r="P72" s="107"/>
    </row>
    <row r="73" spans="2:16" ht="15">
      <c r="B73" s="90" t="s">
        <v>34</v>
      </c>
      <c r="C73" s="64" t="s">
        <v>65</v>
      </c>
      <c r="D73" s="91" t="s">
        <v>66</v>
      </c>
      <c r="E73" s="111">
        <v>191.14084710275105</v>
      </c>
      <c r="F73" s="99">
        <v>3</v>
      </c>
      <c r="G73" s="114">
        <v>63.71361570091702</v>
      </c>
      <c r="H73" s="97"/>
      <c r="I73" s="98"/>
      <c r="J73" s="99"/>
      <c r="K73" s="107"/>
      <c r="L73" s="107"/>
      <c r="M73" s="107"/>
      <c r="N73" s="107"/>
      <c r="O73" s="107"/>
      <c r="P73" s="107"/>
    </row>
    <row r="74" spans="2:16" ht="15">
      <c r="B74" s="90" t="s">
        <v>35</v>
      </c>
      <c r="C74" s="64" t="s">
        <v>178</v>
      </c>
      <c r="D74" s="91" t="s">
        <v>179</v>
      </c>
      <c r="E74" s="111">
        <v>121.07300406763831</v>
      </c>
      <c r="F74" s="99">
        <v>2</v>
      </c>
      <c r="G74" s="114">
        <v>60.536502033819154</v>
      </c>
      <c r="H74" s="97"/>
      <c r="I74" s="98"/>
      <c r="J74" s="99"/>
      <c r="K74" s="107"/>
      <c r="L74" s="107"/>
      <c r="M74" s="107"/>
      <c r="N74" s="107"/>
      <c r="O74" s="107"/>
      <c r="P74" s="107"/>
    </row>
    <row r="75" spans="2:16" ht="15.75" thickBot="1">
      <c r="B75" s="101" t="s">
        <v>36</v>
      </c>
      <c r="C75" s="102" t="s">
        <v>153</v>
      </c>
      <c r="D75" s="103" t="s">
        <v>154</v>
      </c>
      <c r="E75" s="108">
        <v>56.366127940439156</v>
      </c>
      <c r="F75" s="109">
        <v>1</v>
      </c>
      <c r="G75" s="110">
        <v>56.366127940439156</v>
      </c>
      <c r="H75" s="97"/>
      <c r="I75" s="98"/>
      <c r="J75" s="99"/>
      <c r="K75" s="107"/>
      <c r="L75" s="107"/>
      <c r="M75" s="107"/>
      <c r="N75" s="107"/>
      <c r="O75" s="107"/>
      <c r="P75" s="107"/>
    </row>
    <row r="76" spans="2:16" ht="15.75" thickBot="1">
      <c r="B76" s="95"/>
      <c r="C76" s="96"/>
      <c r="D76" s="97"/>
      <c r="E76" s="111"/>
      <c r="F76" s="99"/>
      <c r="H76" s="97"/>
      <c r="I76" s="98"/>
      <c r="J76" s="99"/>
      <c r="K76" s="107"/>
      <c r="L76" s="107"/>
      <c r="M76" s="107"/>
      <c r="N76" s="107"/>
      <c r="O76" s="107"/>
      <c r="P76" s="107"/>
    </row>
    <row r="77" spans="2:10" ht="18.75" customHeight="1">
      <c r="B77" s="193" t="s">
        <v>341</v>
      </c>
      <c r="C77" s="194"/>
      <c r="D77" s="194"/>
      <c r="E77" s="194"/>
      <c r="F77" s="194"/>
      <c r="G77" s="195"/>
      <c r="H77" s="97"/>
      <c r="I77" s="98"/>
      <c r="J77" s="99"/>
    </row>
    <row r="78" spans="2:10" ht="24.75" customHeight="1">
      <c r="B78" s="83" t="s">
        <v>327</v>
      </c>
      <c r="C78" s="84" t="s">
        <v>328</v>
      </c>
      <c r="D78" s="84" t="s">
        <v>329</v>
      </c>
      <c r="E78" s="85" t="s">
        <v>330</v>
      </c>
      <c r="F78" s="84" t="s">
        <v>331</v>
      </c>
      <c r="G78" s="86" t="s">
        <v>332</v>
      </c>
      <c r="H78" s="97"/>
      <c r="I78" s="98"/>
      <c r="J78" s="99"/>
    </row>
    <row r="79" spans="2:10" s="82" customFormat="1" ht="15">
      <c r="B79" s="90" t="s">
        <v>30</v>
      </c>
      <c r="C79" s="64" t="s">
        <v>446</v>
      </c>
      <c r="D79" s="91" t="s">
        <v>447</v>
      </c>
      <c r="E79" s="111">
        <v>353.9895506143191</v>
      </c>
      <c r="F79" s="99">
        <v>7</v>
      </c>
      <c r="G79" s="114">
        <v>50.569935802045585</v>
      </c>
      <c r="H79" s="115"/>
      <c r="I79" s="116"/>
      <c r="J79" s="117"/>
    </row>
    <row r="80" spans="2:7" ht="15.75" thickBot="1">
      <c r="B80" s="101" t="s">
        <v>31</v>
      </c>
      <c r="C80" s="102" t="s">
        <v>307</v>
      </c>
      <c r="D80" s="103" t="s">
        <v>308</v>
      </c>
      <c r="E80" s="108">
        <v>345.2783713693186</v>
      </c>
      <c r="F80" s="109">
        <v>8</v>
      </c>
      <c r="G80" s="110">
        <v>43.15979642116483</v>
      </c>
    </row>
    <row r="81" ht="15.75" thickBot="1"/>
    <row r="82" spans="2:7" ht="18.75" customHeight="1">
      <c r="B82" s="193" t="s">
        <v>342</v>
      </c>
      <c r="C82" s="194"/>
      <c r="D82" s="194"/>
      <c r="E82" s="194"/>
      <c r="F82" s="194"/>
      <c r="G82" s="195"/>
    </row>
    <row r="83" spans="2:7" ht="24.75" customHeight="1">
      <c r="B83" s="83" t="s">
        <v>327</v>
      </c>
      <c r="C83" s="84" t="s">
        <v>328</v>
      </c>
      <c r="D83" s="84" t="s">
        <v>329</v>
      </c>
      <c r="E83" s="85" t="s">
        <v>330</v>
      </c>
      <c r="F83" s="84" t="s">
        <v>331</v>
      </c>
      <c r="G83" s="86" t="s">
        <v>332</v>
      </c>
    </row>
    <row r="84" spans="2:7" s="82" customFormat="1" ht="15">
      <c r="B84" s="118" t="s">
        <v>30</v>
      </c>
      <c r="C84" s="64" t="s">
        <v>98</v>
      </c>
      <c r="D84" s="91" t="s">
        <v>6</v>
      </c>
      <c r="E84" s="121">
        <v>400.6811955150686</v>
      </c>
      <c r="F84" s="119">
        <v>5</v>
      </c>
      <c r="G84" s="120">
        <v>80.13623910301372</v>
      </c>
    </row>
    <row r="85" spans="2:7" ht="15">
      <c r="B85" s="118" t="s">
        <v>31</v>
      </c>
      <c r="C85" s="64" t="s">
        <v>448</v>
      </c>
      <c r="D85" s="91" t="s">
        <v>450</v>
      </c>
      <c r="E85" s="121">
        <v>270.03252340873104</v>
      </c>
      <c r="F85" s="119">
        <v>5</v>
      </c>
      <c r="G85" s="120">
        <v>54.00650468174621</v>
      </c>
    </row>
    <row r="86" spans="2:7" ht="15">
      <c r="B86" s="118" t="s">
        <v>32</v>
      </c>
      <c r="C86" s="64" t="s">
        <v>20</v>
      </c>
      <c r="D86" s="91" t="s">
        <v>21</v>
      </c>
      <c r="E86" s="121">
        <v>269.61839342853256</v>
      </c>
      <c r="F86" s="119">
        <v>4</v>
      </c>
      <c r="G86" s="120">
        <v>67.40459835713314</v>
      </c>
    </row>
    <row r="87" spans="2:7" ht="15.75" thickBot="1">
      <c r="B87" s="127" t="s">
        <v>33</v>
      </c>
      <c r="C87" s="102" t="s">
        <v>167</v>
      </c>
      <c r="D87" s="103" t="s">
        <v>168</v>
      </c>
      <c r="E87" s="128">
        <v>140.12461804703324</v>
      </c>
      <c r="F87" s="129">
        <v>3</v>
      </c>
      <c r="G87" s="130">
        <v>46.708206015677746</v>
      </c>
    </row>
    <row r="88" ht="15.75" thickBot="1"/>
    <row r="89" spans="2:7" ht="18.75" customHeight="1">
      <c r="B89" s="193" t="s">
        <v>343</v>
      </c>
      <c r="C89" s="194"/>
      <c r="D89" s="194"/>
      <c r="E89" s="194"/>
      <c r="F89" s="194"/>
      <c r="G89" s="195"/>
    </row>
    <row r="90" spans="2:7" ht="24.75" customHeight="1">
      <c r="B90" s="83" t="s">
        <v>327</v>
      </c>
      <c r="C90" s="84" t="s">
        <v>328</v>
      </c>
      <c r="D90" s="84" t="s">
        <v>329</v>
      </c>
      <c r="E90" s="85" t="s">
        <v>330</v>
      </c>
      <c r="F90" s="84" t="s">
        <v>331</v>
      </c>
      <c r="G90" s="86" t="s">
        <v>332</v>
      </c>
    </row>
    <row r="91" spans="2:7" s="82" customFormat="1" ht="15">
      <c r="B91" s="90" t="s">
        <v>30</v>
      </c>
      <c r="C91" s="96" t="s">
        <v>73</v>
      </c>
      <c r="D91" s="97" t="s">
        <v>75</v>
      </c>
      <c r="E91" s="111">
        <v>642.638618128493</v>
      </c>
      <c r="F91" s="99">
        <v>8</v>
      </c>
      <c r="G91" s="114">
        <v>80.32982726606163</v>
      </c>
    </row>
    <row r="92" spans="2:7" s="82" customFormat="1" ht="15">
      <c r="B92" s="90" t="s">
        <v>31</v>
      </c>
      <c r="C92" s="96" t="s">
        <v>270</v>
      </c>
      <c r="D92" s="97" t="s">
        <v>200</v>
      </c>
      <c r="E92" s="111">
        <v>409.5899711902223</v>
      </c>
      <c r="F92" s="99">
        <v>5</v>
      </c>
      <c r="G92" s="114">
        <v>81.91799423804446</v>
      </c>
    </row>
    <row r="93" spans="2:7" s="82" customFormat="1" ht="15">
      <c r="B93" s="90" t="s">
        <v>32</v>
      </c>
      <c r="C93" s="96" t="s">
        <v>27</v>
      </c>
      <c r="D93" s="97" t="s">
        <v>28</v>
      </c>
      <c r="E93" s="111">
        <v>405.24577341981814</v>
      </c>
      <c r="F93" s="99">
        <v>5</v>
      </c>
      <c r="G93" s="114">
        <v>81.04915468396362</v>
      </c>
    </row>
    <row r="94" spans="2:7" s="82" customFormat="1" ht="15">
      <c r="B94" s="90" t="s">
        <v>33</v>
      </c>
      <c r="C94" s="96" t="s">
        <v>96</v>
      </c>
      <c r="D94" s="97" t="s">
        <v>97</v>
      </c>
      <c r="E94" s="111">
        <v>394.63925061382974</v>
      </c>
      <c r="F94" s="99">
        <v>5</v>
      </c>
      <c r="G94" s="114">
        <v>78.92785012276595</v>
      </c>
    </row>
    <row r="95" spans="2:7" s="82" customFormat="1" ht="15.75" thickBot="1">
      <c r="B95" s="101" t="s">
        <v>34</v>
      </c>
      <c r="C95" s="112" t="s">
        <v>74</v>
      </c>
      <c r="D95" s="113" t="s">
        <v>76</v>
      </c>
      <c r="E95" s="108">
        <v>317.4004552446617</v>
      </c>
      <c r="F95" s="109">
        <v>4</v>
      </c>
      <c r="G95" s="110">
        <v>79.35011381116543</v>
      </c>
    </row>
    <row r="96" spans="2:6" ht="15.75" thickBot="1">
      <c r="B96" s="95"/>
      <c r="C96" s="96"/>
      <c r="D96" s="97"/>
      <c r="E96" s="111"/>
      <c r="F96" s="99"/>
    </row>
    <row r="97" spans="2:7" ht="18.75" customHeight="1">
      <c r="B97" s="193" t="s">
        <v>344</v>
      </c>
      <c r="C97" s="194"/>
      <c r="D97" s="194"/>
      <c r="E97" s="194"/>
      <c r="F97" s="194"/>
      <c r="G97" s="79"/>
    </row>
    <row r="98" spans="2:7" ht="24.75" customHeight="1">
      <c r="B98" s="83" t="s">
        <v>327</v>
      </c>
      <c r="C98" s="84" t="s">
        <v>328</v>
      </c>
      <c r="D98" s="84" t="s">
        <v>329</v>
      </c>
      <c r="E98" s="85" t="s">
        <v>330</v>
      </c>
      <c r="F98" s="84" t="s">
        <v>331</v>
      </c>
      <c r="G98" s="86" t="s">
        <v>332</v>
      </c>
    </row>
    <row r="99" spans="2:7" s="82" customFormat="1" ht="15">
      <c r="B99" s="90" t="s">
        <v>30</v>
      </c>
      <c r="C99" s="64" t="s">
        <v>99</v>
      </c>
      <c r="D99" s="91" t="s">
        <v>4</v>
      </c>
      <c r="E99" s="111">
        <v>778.9103278684788</v>
      </c>
      <c r="F99" s="99">
        <v>8</v>
      </c>
      <c r="G99" s="114">
        <v>97.36379098355985</v>
      </c>
    </row>
    <row r="100" spans="2:7" ht="15">
      <c r="B100" s="90" t="s">
        <v>31</v>
      </c>
      <c r="C100" s="64" t="s">
        <v>359</v>
      </c>
      <c r="D100" s="91" t="s">
        <v>360</v>
      </c>
      <c r="E100" s="111">
        <v>269.0621607639736</v>
      </c>
      <c r="F100" s="99">
        <v>4</v>
      </c>
      <c r="G100" s="114">
        <v>67.2655401909934</v>
      </c>
    </row>
    <row r="101" spans="2:7" ht="15">
      <c r="B101" s="90" t="s">
        <v>32</v>
      </c>
      <c r="C101" s="64" t="s">
        <v>370</v>
      </c>
      <c r="D101" s="91" t="s">
        <v>372</v>
      </c>
      <c r="E101" s="111">
        <v>258.85849021279444</v>
      </c>
      <c r="F101" s="99">
        <v>3</v>
      </c>
      <c r="G101" s="114">
        <v>86.28616340426481</v>
      </c>
    </row>
    <row r="102" spans="2:7" ht="15">
      <c r="B102" s="90" t="s">
        <v>33</v>
      </c>
      <c r="C102" s="64" t="s">
        <v>314</v>
      </c>
      <c r="D102" s="91" t="s">
        <v>315</v>
      </c>
      <c r="E102" s="111">
        <v>200.00276388811187</v>
      </c>
      <c r="F102" s="99">
        <v>2</v>
      </c>
      <c r="G102" s="114">
        <v>100.00138194405594</v>
      </c>
    </row>
    <row r="103" spans="2:7" ht="15">
      <c r="B103" s="90" t="s">
        <v>34</v>
      </c>
      <c r="C103" s="64" t="s">
        <v>100</v>
      </c>
      <c r="D103" s="91" t="s">
        <v>101</v>
      </c>
      <c r="E103" s="111">
        <v>152.84682441261785</v>
      </c>
      <c r="F103" s="99">
        <v>2</v>
      </c>
      <c r="G103" s="114">
        <v>76.42341220630892</v>
      </c>
    </row>
    <row r="104" spans="2:7" ht="15">
      <c r="B104" s="90" t="s">
        <v>35</v>
      </c>
      <c r="C104" s="64" t="s">
        <v>484</v>
      </c>
      <c r="D104" s="91" t="s">
        <v>485</v>
      </c>
      <c r="E104" s="111">
        <v>103.07922447873916</v>
      </c>
      <c r="F104" s="99">
        <v>3</v>
      </c>
      <c r="G104" s="114">
        <v>34.35974149291305</v>
      </c>
    </row>
    <row r="105" spans="2:7" ht="15">
      <c r="B105" s="90" t="s">
        <v>36</v>
      </c>
      <c r="C105" s="64" t="s">
        <v>276</v>
      </c>
      <c r="D105" s="91" t="s">
        <v>221</v>
      </c>
      <c r="E105" s="111">
        <v>76.3548487537994</v>
      </c>
      <c r="F105" s="99">
        <v>1</v>
      </c>
      <c r="G105" s="114">
        <v>76.3548487537994</v>
      </c>
    </row>
    <row r="106" spans="2:7" ht="15.75" thickBot="1">
      <c r="B106" s="101" t="s">
        <v>37</v>
      </c>
      <c r="C106" s="102" t="s">
        <v>288</v>
      </c>
      <c r="D106" s="103" t="s">
        <v>202</v>
      </c>
      <c r="E106" s="108">
        <v>56.845394580847724</v>
      </c>
      <c r="F106" s="109">
        <v>1</v>
      </c>
      <c r="G106" s="110">
        <v>56.845394580847724</v>
      </c>
    </row>
    <row r="107" spans="2:6" ht="15.75" thickBot="1">
      <c r="B107" s="95"/>
      <c r="C107" s="96"/>
      <c r="D107" s="97"/>
      <c r="E107" s="111"/>
      <c r="F107" s="99"/>
    </row>
    <row r="108" spans="2:7" ht="18.75" customHeight="1">
      <c r="B108" s="193" t="s">
        <v>345</v>
      </c>
      <c r="C108" s="194"/>
      <c r="D108" s="194"/>
      <c r="E108" s="194"/>
      <c r="F108" s="194"/>
      <c r="G108" s="195"/>
    </row>
    <row r="109" spans="2:7" ht="24.75" customHeight="1">
      <c r="B109" s="83" t="s">
        <v>327</v>
      </c>
      <c r="C109" s="84" t="s">
        <v>328</v>
      </c>
      <c r="D109" s="84" t="s">
        <v>329</v>
      </c>
      <c r="E109" s="85" t="s">
        <v>330</v>
      </c>
      <c r="F109" s="84" t="s">
        <v>331</v>
      </c>
      <c r="G109" s="86" t="s">
        <v>332</v>
      </c>
    </row>
    <row r="110" spans="2:7" s="82" customFormat="1" ht="15">
      <c r="B110" s="90" t="s">
        <v>30</v>
      </c>
      <c r="C110" s="64" t="s">
        <v>78</v>
      </c>
      <c r="D110" s="91" t="s">
        <v>81</v>
      </c>
      <c r="E110" s="121">
        <v>605.0230756989591</v>
      </c>
      <c r="F110" s="119">
        <v>8</v>
      </c>
      <c r="G110" s="120">
        <v>75.62788446236989</v>
      </c>
    </row>
    <row r="111" spans="2:7" ht="15">
      <c r="B111" s="90" t="s">
        <v>31</v>
      </c>
      <c r="C111" s="64" t="s">
        <v>323</v>
      </c>
      <c r="D111" s="91" t="s">
        <v>279</v>
      </c>
      <c r="E111" s="121">
        <v>503.21040399804826</v>
      </c>
      <c r="F111" s="119">
        <v>8</v>
      </c>
      <c r="G111" s="120">
        <v>62.90130049975603</v>
      </c>
    </row>
    <row r="112" spans="2:7" ht="15">
      <c r="B112" s="90" t="s">
        <v>32</v>
      </c>
      <c r="C112" s="64" t="s">
        <v>170</v>
      </c>
      <c r="D112" s="91" t="s">
        <v>171</v>
      </c>
      <c r="E112" s="121">
        <v>467.9464566229036</v>
      </c>
      <c r="F112" s="119">
        <v>5</v>
      </c>
      <c r="G112" s="120">
        <v>93.58929132458073</v>
      </c>
    </row>
    <row r="113" spans="2:7" ht="15">
      <c r="B113" s="90" t="s">
        <v>33</v>
      </c>
      <c r="C113" s="42" t="s">
        <v>79</v>
      </c>
      <c r="D113" s="100" t="s">
        <v>82</v>
      </c>
      <c r="E113" s="121">
        <v>368.54743542906635</v>
      </c>
      <c r="F113" s="119">
        <v>6</v>
      </c>
      <c r="G113" s="120">
        <v>61.42457257151106</v>
      </c>
    </row>
    <row r="114" spans="2:7" ht="15">
      <c r="B114" s="90" t="s">
        <v>34</v>
      </c>
      <c r="C114" s="42" t="s">
        <v>108</v>
      </c>
      <c r="D114" s="100" t="s">
        <v>109</v>
      </c>
      <c r="E114" s="121">
        <v>261.8282335890819</v>
      </c>
      <c r="F114" s="119">
        <v>4</v>
      </c>
      <c r="G114" s="120">
        <v>65.45705839727047</v>
      </c>
    </row>
    <row r="115" spans="2:7" ht="15">
      <c r="B115" s="90" t="s">
        <v>35</v>
      </c>
      <c r="C115" s="42" t="s">
        <v>13</v>
      </c>
      <c r="D115" s="100" t="s">
        <v>14</v>
      </c>
      <c r="E115" s="121">
        <v>255.42793476713678</v>
      </c>
      <c r="F115" s="119">
        <v>3</v>
      </c>
      <c r="G115" s="120">
        <v>85.14264492237892</v>
      </c>
    </row>
    <row r="116" spans="2:7" ht="15">
      <c r="B116" s="90" t="s">
        <v>36</v>
      </c>
      <c r="C116" s="64" t="s">
        <v>80</v>
      </c>
      <c r="D116" s="91" t="s">
        <v>83</v>
      </c>
      <c r="E116" s="111">
        <v>176.32103113491434</v>
      </c>
      <c r="F116" s="99">
        <v>3</v>
      </c>
      <c r="G116" s="114">
        <v>58.77367704497144</v>
      </c>
    </row>
    <row r="117" spans="2:7" ht="15">
      <c r="B117" s="90" t="s">
        <v>37</v>
      </c>
      <c r="C117" s="64" t="s">
        <v>362</v>
      </c>
      <c r="D117" s="91" t="s">
        <v>363</v>
      </c>
      <c r="E117" s="111">
        <v>113.61372936739674</v>
      </c>
      <c r="F117" s="99">
        <v>2</v>
      </c>
      <c r="G117" s="114">
        <v>56.80686468369837</v>
      </c>
    </row>
    <row r="118" spans="2:7" ht="15.75" thickBot="1">
      <c r="B118" s="101" t="s">
        <v>38</v>
      </c>
      <c r="C118" s="102" t="s">
        <v>322</v>
      </c>
      <c r="D118" s="103" t="s">
        <v>318</v>
      </c>
      <c r="E118" s="108">
        <v>45.530766442516274</v>
      </c>
      <c r="F118" s="109">
        <v>1</v>
      </c>
      <c r="G118" s="110">
        <v>45.530766442516274</v>
      </c>
    </row>
    <row r="119" spans="2:6" ht="15.75" thickBot="1">
      <c r="B119" s="95"/>
      <c r="C119" s="96"/>
      <c r="D119" s="97"/>
      <c r="E119" s="111"/>
      <c r="F119" s="99"/>
    </row>
    <row r="120" spans="2:7" ht="18.75" customHeight="1">
      <c r="B120" s="193" t="s">
        <v>346</v>
      </c>
      <c r="C120" s="194"/>
      <c r="D120" s="194"/>
      <c r="E120" s="194"/>
      <c r="F120" s="194"/>
      <c r="G120" s="195"/>
    </row>
    <row r="121" spans="2:7" ht="24.75" customHeight="1">
      <c r="B121" s="83" t="s">
        <v>327</v>
      </c>
      <c r="C121" s="84" t="s">
        <v>328</v>
      </c>
      <c r="D121" s="84" t="s">
        <v>329</v>
      </c>
      <c r="E121" s="85" t="s">
        <v>330</v>
      </c>
      <c r="F121" s="84" t="s">
        <v>331</v>
      </c>
      <c r="G121" s="86" t="s">
        <v>332</v>
      </c>
    </row>
    <row r="122" spans="2:7" s="82" customFormat="1" ht="15">
      <c r="B122" s="90" t="s">
        <v>30</v>
      </c>
      <c r="C122" s="64" t="s">
        <v>24</v>
      </c>
      <c r="D122" s="91" t="s">
        <v>25</v>
      </c>
      <c r="E122" s="111">
        <v>691.9520268002381</v>
      </c>
      <c r="F122" s="99">
        <v>8</v>
      </c>
      <c r="G122" s="114">
        <v>86.49400335002976</v>
      </c>
    </row>
    <row r="123" spans="2:7" ht="15">
      <c r="B123" s="90" t="s">
        <v>31</v>
      </c>
      <c r="C123" s="64" t="s">
        <v>173</v>
      </c>
      <c r="D123" s="91" t="s">
        <v>174</v>
      </c>
      <c r="E123" s="111">
        <v>478.5080565152834</v>
      </c>
      <c r="F123" s="99">
        <v>8</v>
      </c>
      <c r="G123" s="114">
        <v>59.81350706441042</v>
      </c>
    </row>
    <row r="124" spans="2:7" ht="15">
      <c r="B124" s="90" t="s">
        <v>32</v>
      </c>
      <c r="C124" s="64" t="s">
        <v>11</v>
      </c>
      <c r="D124" s="91" t="s">
        <v>12</v>
      </c>
      <c r="E124" s="111">
        <v>290.8844170997905</v>
      </c>
      <c r="F124" s="99">
        <v>4</v>
      </c>
      <c r="G124" s="114">
        <v>72.72110427494762</v>
      </c>
    </row>
    <row r="125" spans="2:7" ht="15">
      <c r="B125" s="90" t="s">
        <v>33</v>
      </c>
      <c r="C125" s="64" t="s">
        <v>181</v>
      </c>
      <c r="D125" s="91" t="s">
        <v>182</v>
      </c>
      <c r="E125" s="111">
        <v>231.09029850372474</v>
      </c>
      <c r="F125" s="99">
        <v>4</v>
      </c>
      <c r="G125" s="114">
        <v>57.772574625931185</v>
      </c>
    </row>
    <row r="126" spans="2:7" ht="15">
      <c r="B126" s="90" t="s">
        <v>34</v>
      </c>
      <c r="C126" s="64" t="s">
        <v>110</v>
      </c>
      <c r="D126" s="91" t="s">
        <v>111</v>
      </c>
      <c r="E126" s="111">
        <v>197.97708161873612</v>
      </c>
      <c r="F126" s="99">
        <v>3</v>
      </c>
      <c r="G126" s="114">
        <v>65.99236053957871</v>
      </c>
    </row>
    <row r="127" spans="2:7" ht="15.75" thickBot="1">
      <c r="B127" s="101" t="s">
        <v>35</v>
      </c>
      <c r="C127" s="102" t="s">
        <v>453</v>
      </c>
      <c r="D127" s="103" t="s">
        <v>454</v>
      </c>
      <c r="E127" s="108">
        <v>123.12000683882322</v>
      </c>
      <c r="F127" s="109">
        <v>2</v>
      </c>
      <c r="G127" s="110">
        <v>61.56000341941161</v>
      </c>
    </row>
    <row r="128" spans="2:6" ht="15">
      <c r="B128" s="95"/>
      <c r="C128" s="96"/>
      <c r="D128" s="97"/>
      <c r="E128" s="111"/>
      <c r="F128" s="99"/>
    </row>
    <row r="129" spans="2:6" ht="15">
      <c r="B129" s="95"/>
      <c r="C129" s="96"/>
      <c r="D129" s="97"/>
      <c r="E129" s="111"/>
      <c r="F129" s="99"/>
    </row>
    <row r="130" spans="2:6" ht="15">
      <c r="B130" s="95"/>
      <c r="C130" s="96"/>
      <c r="D130" s="97"/>
      <c r="E130" s="111"/>
      <c r="F130" s="99"/>
    </row>
    <row r="131" spans="2:6" ht="15">
      <c r="B131" s="95"/>
      <c r="C131" s="96"/>
      <c r="D131" s="97"/>
      <c r="E131" s="111"/>
      <c r="F131" s="99"/>
    </row>
  </sheetData>
  <sheetProtection/>
  <mergeCells count="17">
    <mergeCell ref="B63:G63"/>
    <mergeCell ref="B67:G67"/>
    <mergeCell ref="B77:G77"/>
    <mergeCell ref="B2:G2"/>
    <mergeCell ref="B4:G4"/>
    <mergeCell ref="B13:G13"/>
    <mergeCell ref="B18:G18"/>
    <mergeCell ref="B25:G25"/>
    <mergeCell ref="B82:G82"/>
    <mergeCell ref="B89:G89"/>
    <mergeCell ref="B97:F97"/>
    <mergeCell ref="B108:G108"/>
    <mergeCell ref="B120:G120"/>
    <mergeCell ref="B29:G29"/>
    <mergeCell ref="B34:G34"/>
    <mergeCell ref="B44:G44"/>
    <mergeCell ref="B57:G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2.140625" style="10" customWidth="1"/>
    <col min="2" max="2" width="4.00390625" style="10" customWidth="1"/>
    <col min="3" max="3" width="23.7109375" style="10" customWidth="1"/>
    <col min="4" max="4" width="9.140625" style="10" customWidth="1"/>
    <col min="5" max="5" width="4.00390625" style="10" customWidth="1"/>
    <col min="6" max="6" width="23.7109375" style="10" customWidth="1"/>
    <col min="7" max="7" width="9.140625" style="10" customWidth="1"/>
    <col min="8" max="8" width="4.00390625" style="10" customWidth="1"/>
    <col min="9" max="9" width="23.7109375" style="10" customWidth="1"/>
    <col min="10" max="10" width="9.140625" style="10" customWidth="1"/>
    <col min="11" max="11" width="4.00390625" style="10" customWidth="1"/>
    <col min="12" max="12" width="23.7109375" style="10" customWidth="1"/>
    <col min="13" max="13" width="9.140625" style="10" customWidth="1"/>
    <col min="14" max="14" width="4.00390625" style="10" customWidth="1"/>
    <col min="15" max="15" width="23.7109375" style="10" customWidth="1"/>
    <col min="16" max="16" width="9.140625" style="10" customWidth="1"/>
    <col min="17" max="16384" width="9.140625" style="10" customWidth="1"/>
  </cols>
  <sheetData>
    <row r="1" ht="15"/>
    <row r="2" ht="15"/>
    <row r="3" spans="1:8" ht="23.25">
      <c r="A3" s="198" t="s">
        <v>291</v>
      </c>
      <c r="B3" s="198"/>
      <c r="C3" s="198"/>
      <c r="D3" s="198"/>
      <c r="E3" s="198"/>
      <c r="F3" s="198"/>
      <c r="G3" s="198"/>
      <c r="H3" s="68"/>
    </row>
    <row r="4" ht="15"/>
    <row r="5" ht="15"/>
    <row r="6" spans="2:16" ht="26.25">
      <c r="B6" s="197">
        <v>2012</v>
      </c>
      <c r="C6" s="197"/>
      <c r="D6" s="197"/>
      <c r="E6" s="197">
        <v>2013</v>
      </c>
      <c r="F6" s="197"/>
      <c r="G6" s="197"/>
      <c r="H6" s="197">
        <v>2014</v>
      </c>
      <c r="I6" s="197"/>
      <c r="J6" s="197"/>
      <c r="K6" s="197">
        <v>2015</v>
      </c>
      <c r="L6" s="197"/>
      <c r="M6" s="197"/>
      <c r="N6" s="197">
        <v>2016</v>
      </c>
      <c r="O6" s="197"/>
      <c r="P6" s="197"/>
    </row>
    <row r="7" spans="2:16" ht="17.25" customHeight="1">
      <c r="B7" s="196" t="s">
        <v>295</v>
      </c>
      <c r="C7" s="196"/>
      <c r="D7" s="196"/>
      <c r="E7" s="196" t="s">
        <v>295</v>
      </c>
      <c r="F7" s="196"/>
      <c r="G7" s="196"/>
      <c r="H7" s="196" t="s">
        <v>295</v>
      </c>
      <c r="I7" s="196"/>
      <c r="J7" s="196"/>
      <c r="K7" s="196" t="s">
        <v>295</v>
      </c>
      <c r="L7" s="196"/>
      <c r="M7" s="196"/>
      <c r="N7" s="196" t="s">
        <v>295</v>
      </c>
      <c r="O7" s="196"/>
      <c r="P7" s="196"/>
    </row>
    <row r="8" spans="2:16" ht="15" customHeight="1">
      <c r="B8" s="59" t="s">
        <v>30</v>
      </c>
      <c r="C8" s="57" t="s">
        <v>24</v>
      </c>
      <c r="D8" s="60">
        <v>3863.02</v>
      </c>
      <c r="E8" s="63" t="s">
        <v>30</v>
      </c>
      <c r="F8" s="64" t="s">
        <v>13</v>
      </c>
      <c r="G8" s="42">
        <v>2372.225982511092</v>
      </c>
      <c r="H8" s="63" t="s">
        <v>30</v>
      </c>
      <c r="I8" s="64" t="s">
        <v>98</v>
      </c>
      <c r="J8" s="42">
        <v>2943.910586858636</v>
      </c>
      <c r="K8" s="63" t="s">
        <v>30</v>
      </c>
      <c r="L8" s="64" t="s">
        <v>24</v>
      </c>
      <c r="M8" s="42">
        <v>2464.9751890070843</v>
      </c>
      <c r="N8" s="63" t="s">
        <v>30</v>
      </c>
      <c r="O8" s="64" t="s">
        <v>99</v>
      </c>
      <c r="P8" s="42">
        <v>778.9103278684788</v>
      </c>
    </row>
    <row r="9" spans="2:16" ht="15">
      <c r="B9" s="59" t="s">
        <v>31</v>
      </c>
      <c r="C9" s="57" t="s">
        <v>27</v>
      </c>
      <c r="D9" s="60">
        <v>3463.79</v>
      </c>
      <c r="E9" s="63" t="s">
        <v>31</v>
      </c>
      <c r="F9" s="64" t="s">
        <v>108</v>
      </c>
      <c r="G9" s="42">
        <v>2182.9312116086867</v>
      </c>
      <c r="H9" s="63" t="s">
        <v>31</v>
      </c>
      <c r="I9" s="64" t="s">
        <v>86</v>
      </c>
      <c r="J9" s="42">
        <v>2873.9836072604157</v>
      </c>
      <c r="K9" s="63" t="s">
        <v>31</v>
      </c>
      <c r="L9" s="64" t="s">
        <v>86</v>
      </c>
      <c r="M9" s="42">
        <v>2067.896702385506</v>
      </c>
      <c r="N9" s="63" t="s">
        <v>31</v>
      </c>
      <c r="O9" s="64" t="s">
        <v>24</v>
      </c>
      <c r="P9" s="42">
        <v>691.9520268002381</v>
      </c>
    </row>
    <row r="10" spans="2:16" ht="15">
      <c r="B10" s="59" t="s">
        <v>32</v>
      </c>
      <c r="C10" s="57" t="s">
        <v>86</v>
      </c>
      <c r="D10" s="60">
        <v>3383.49</v>
      </c>
      <c r="E10" s="63" t="s">
        <v>32</v>
      </c>
      <c r="F10" s="64" t="s">
        <v>99</v>
      </c>
      <c r="G10" s="42">
        <v>2155.4261942884227</v>
      </c>
      <c r="H10" s="63" t="s">
        <v>32</v>
      </c>
      <c r="I10" s="64" t="s">
        <v>73</v>
      </c>
      <c r="J10" s="42">
        <v>2724.444745717513</v>
      </c>
      <c r="K10" s="63" t="s">
        <v>32</v>
      </c>
      <c r="L10" s="64" t="s">
        <v>88</v>
      </c>
      <c r="M10" s="42">
        <v>2007.306922454312</v>
      </c>
      <c r="N10" s="63" t="s">
        <v>32</v>
      </c>
      <c r="O10" s="64" t="s">
        <v>73</v>
      </c>
      <c r="P10" s="42">
        <v>642.638618128493</v>
      </c>
    </row>
    <row r="11" spans="2:16" ht="15">
      <c r="B11" s="59"/>
      <c r="C11" s="57"/>
      <c r="D11" s="60"/>
      <c r="E11" s="59"/>
      <c r="F11" s="57"/>
      <c r="G11" s="60"/>
      <c r="H11" s="59"/>
      <c r="I11" s="57"/>
      <c r="J11" s="60"/>
      <c r="K11" s="59"/>
      <c r="L11" s="57"/>
      <c r="M11" s="60"/>
      <c r="N11" s="59"/>
      <c r="O11" s="57"/>
      <c r="P11" s="60"/>
    </row>
    <row r="12" spans="2:16" ht="17.25">
      <c r="B12" s="196" t="s">
        <v>294</v>
      </c>
      <c r="C12" s="196"/>
      <c r="D12" s="196"/>
      <c r="E12" s="196" t="s">
        <v>294</v>
      </c>
      <c r="F12" s="196"/>
      <c r="G12" s="196"/>
      <c r="H12" s="196" t="s">
        <v>294</v>
      </c>
      <c r="I12" s="196"/>
      <c r="J12" s="196"/>
      <c r="K12" s="196" t="s">
        <v>294</v>
      </c>
      <c r="L12" s="196"/>
      <c r="M12" s="196"/>
      <c r="N12" s="196" t="s">
        <v>294</v>
      </c>
      <c r="O12" s="196"/>
      <c r="P12" s="196"/>
    </row>
    <row r="13" spans="2:16" ht="15">
      <c r="B13" s="59" t="s">
        <v>30</v>
      </c>
      <c r="C13" s="58" t="s">
        <v>153</v>
      </c>
      <c r="D13" s="60">
        <v>377.75</v>
      </c>
      <c r="E13" s="63" t="s">
        <v>30</v>
      </c>
      <c r="F13" s="64" t="s">
        <v>108</v>
      </c>
      <c r="G13" s="65">
        <v>311.8473159440981</v>
      </c>
      <c r="H13" s="63" t="s">
        <v>30</v>
      </c>
      <c r="I13" s="64" t="s">
        <v>99</v>
      </c>
      <c r="J13" s="65">
        <v>282.01857637947546</v>
      </c>
      <c r="K13" s="63" t="s">
        <v>30</v>
      </c>
      <c r="L13" s="64" t="s">
        <v>24</v>
      </c>
      <c r="M13" s="65">
        <v>308.12189862588554</v>
      </c>
      <c r="N13" s="63" t="s">
        <v>30</v>
      </c>
      <c r="O13" s="64" t="s">
        <v>99</v>
      </c>
      <c r="P13" s="65">
        <v>97.36379098355985</v>
      </c>
    </row>
    <row r="14" spans="2:16" ht="15">
      <c r="B14" s="59" t="s">
        <v>31</v>
      </c>
      <c r="C14" s="58" t="s">
        <v>71</v>
      </c>
      <c r="D14" s="60">
        <v>309.77</v>
      </c>
      <c r="E14" s="63" t="s">
        <v>31</v>
      </c>
      <c r="F14" s="64" t="s">
        <v>99</v>
      </c>
      <c r="G14" s="65">
        <v>307.91802775548894</v>
      </c>
      <c r="H14" s="63" t="s">
        <v>31</v>
      </c>
      <c r="I14" s="64" t="s">
        <v>74</v>
      </c>
      <c r="J14" s="65">
        <v>276.58561979031117</v>
      </c>
      <c r="K14" s="63" t="s">
        <v>31</v>
      </c>
      <c r="L14" s="64" t="s">
        <v>170</v>
      </c>
      <c r="M14" s="65">
        <v>298.7860517531997</v>
      </c>
      <c r="N14" s="63" t="s">
        <v>31</v>
      </c>
      <c r="O14" s="64" t="s">
        <v>170</v>
      </c>
      <c r="P14" s="65">
        <v>93.58929132458073</v>
      </c>
    </row>
    <row r="15" spans="2:16" ht="15">
      <c r="B15" s="59" t="s">
        <v>32</v>
      </c>
      <c r="C15" s="57" t="s">
        <v>156</v>
      </c>
      <c r="D15" s="60">
        <v>307</v>
      </c>
      <c r="E15" s="63" t="s">
        <v>32</v>
      </c>
      <c r="F15" s="64" t="s">
        <v>13</v>
      </c>
      <c r="G15" s="42">
        <v>296.53</v>
      </c>
      <c r="H15" s="63" t="s">
        <v>32</v>
      </c>
      <c r="I15" s="64" t="s">
        <v>270</v>
      </c>
      <c r="J15" s="65">
        <v>271.86528128429455</v>
      </c>
      <c r="K15" s="63" t="s">
        <v>32</v>
      </c>
      <c r="L15" s="64" t="s">
        <v>74</v>
      </c>
      <c r="M15" s="65">
        <v>295.61772468492467</v>
      </c>
      <c r="N15" s="63" t="s">
        <v>32</v>
      </c>
      <c r="O15" s="64" t="s">
        <v>24</v>
      </c>
      <c r="P15" s="65">
        <v>86.49400335002976</v>
      </c>
    </row>
    <row r="16" spans="2:16" ht="15">
      <c r="B16" s="59"/>
      <c r="C16" s="57"/>
      <c r="D16" s="60"/>
      <c r="E16" s="63"/>
      <c r="F16" s="57"/>
      <c r="G16" s="65"/>
      <c r="H16" s="63"/>
      <c r="I16" s="57"/>
      <c r="J16" s="65"/>
      <c r="K16" s="63"/>
      <c r="L16" s="57"/>
      <c r="M16" s="65"/>
      <c r="N16" s="63"/>
      <c r="O16" s="57"/>
      <c r="P16" s="65"/>
    </row>
    <row r="17" spans="2:16" ht="17.25">
      <c r="B17" s="196" t="s">
        <v>292</v>
      </c>
      <c r="C17" s="196"/>
      <c r="D17" s="196"/>
      <c r="E17" s="196" t="s">
        <v>292</v>
      </c>
      <c r="F17" s="196"/>
      <c r="G17" s="196"/>
      <c r="H17" s="196" t="s">
        <v>292</v>
      </c>
      <c r="I17" s="196"/>
      <c r="J17" s="196"/>
      <c r="K17" s="196" t="s">
        <v>292</v>
      </c>
      <c r="L17" s="196"/>
      <c r="M17" s="196"/>
      <c r="N17" s="196" t="s">
        <v>292</v>
      </c>
      <c r="O17" s="196"/>
      <c r="P17" s="196"/>
    </row>
    <row r="18" spans="2:16" ht="15">
      <c r="B18" s="59" t="s">
        <v>30</v>
      </c>
      <c r="C18" s="57" t="s">
        <v>86</v>
      </c>
      <c r="D18" s="61" t="s">
        <v>293</v>
      </c>
      <c r="E18" s="63" t="s">
        <v>30</v>
      </c>
      <c r="F18" s="57" t="s">
        <v>86</v>
      </c>
      <c r="G18" s="66" t="s">
        <v>321</v>
      </c>
      <c r="H18" s="63" t="s">
        <v>30</v>
      </c>
      <c r="I18" s="57" t="s">
        <v>98</v>
      </c>
      <c r="J18" s="66" t="s">
        <v>325</v>
      </c>
      <c r="K18" s="63" t="s">
        <v>30</v>
      </c>
      <c r="L18" s="57" t="s">
        <v>24</v>
      </c>
      <c r="M18" s="66" t="s">
        <v>382</v>
      </c>
      <c r="N18" s="63" t="s">
        <v>30</v>
      </c>
      <c r="O18" s="57" t="s">
        <v>86</v>
      </c>
      <c r="P18" s="66" t="s">
        <v>382</v>
      </c>
    </row>
    <row r="19" spans="5:16" ht="15">
      <c r="E19" s="63" t="s">
        <v>30</v>
      </c>
      <c r="F19" s="64" t="s">
        <v>13</v>
      </c>
      <c r="G19" s="67" t="s">
        <v>321</v>
      </c>
      <c r="H19" s="63" t="s">
        <v>30</v>
      </c>
      <c r="I19" s="57" t="s">
        <v>86</v>
      </c>
      <c r="J19" s="67" t="s">
        <v>325</v>
      </c>
      <c r="K19" s="63" t="s">
        <v>30</v>
      </c>
      <c r="L19" s="57" t="s">
        <v>86</v>
      </c>
      <c r="M19" s="67" t="s">
        <v>382</v>
      </c>
      <c r="N19" s="63"/>
      <c r="O19" s="57"/>
      <c r="P19" s="67"/>
    </row>
  </sheetData>
  <sheetProtection/>
  <mergeCells count="21">
    <mergeCell ref="N17:P17"/>
    <mergeCell ref="H6:J6"/>
    <mergeCell ref="H7:J7"/>
    <mergeCell ref="H12:J12"/>
    <mergeCell ref="H17:J17"/>
    <mergeCell ref="E6:G6"/>
    <mergeCell ref="K7:M7"/>
    <mergeCell ref="E12:G12"/>
    <mergeCell ref="N6:P6"/>
    <mergeCell ref="N7:P7"/>
    <mergeCell ref="N12:P12"/>
    <mergeCell ref="E7:G7"/>
    <mergeCell ref="K6:M6"/>
    <mergeCell ref="E17:G17"/>
    <mergeCell ref="K12:M12"/>
    <mergeCell ref="K17:M17"/>
    <mergeCell ref="A3:G3"/>
    <mergeCell ref="B17:D17"/>
    <mergeCell ref="B12:D12"/>
    <mergeCell ref="B7:D7"/>
    <mergeCell ref="B6:D6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A1">
      <selection activeCell="E41" sqref="E41"/>
    </sheetView>
  </sheetViews>
  <sheetFormatPr defaultColWidth="9.140625" defaultRowHeight="15"/>
  <cols>
    <col min="1" max="1" width="11.8515625" style="0" customWidth="1"/>
    <col min="2" max="2" width="12.140625" style="0" customWidth="1"/>
    <col min="3" max="3" width="6.57421875" style="0" customWidth="1"/>
    <col min="4" max="4" width="10.8515625" style="0" customWidth="1"/>
    <col min="6" max="6" width="5.28125" style="0" customWidth="1"/>
    <col min="7" max="7" width="6.57421875" style="12" customWidth="1"/>
    <col min="8" max="8" width="6.28125" style="0" customWidth="1"/>
    <col min="9" max="9" width="7.00390625" style="12" customWidth="1"/>
    <col min="10" max="10" width="6.7109375" style="0" customWidth="1"/>
    <col min="11" max="11" width="6.7109375" style="12" customWidth="1"/>
    <col min="15" max="15" width="35.57421875" style="0" customWidth="1"/>
  </cols>
  <sheetData>
    <row r="2" spans="2:4" ht="15">
      <c r="B2" s="210"/>
      <c r="C2" s="210"/>
      <c r="D2" s="210"/>
    </row>
    <row r="3" spans="2:15" ht="15.75" thickBot="1">
      <c r="B3" s="2"/>
      <c r="C3" s="4"/>
      <c r="D3" s="4"/>
      <c r="E3" s="1"/>
      <c r="O3" s="135"/>
    </row>
    <row r="4" spans="2:15" ht="18.75">
      <c r="B4" s="5" t="s">
        <v>252</v>
      </c>
      <c r="C4" s="7"/>
      <c r="D4" s="8" t="s">
        <v>253</v>
      </c>
      <c r="E4" s="1"/>
      <c r="O4" s="134" t="s">
        <v>351</v>
      </c>
    </row>
    <row r="5" spans="2:15" ht="16.5" thickBot="1">
      <c r="B5" s="6"/>
      <c r="C5" s="41"/>
      <c r="D5" s="9" t="s">
        <v>254</v>
      </c>
      <c r="E5" s="1"/>
      <c r="O5" s="154" t="s">
        <v>512</v>
      </c>
    </row>
    <row r="6" spans="2:5" ht="15">
      <c r="B6" s="1"/>
      <c r="C6" s="1"/>
      <c r="D6" s="3"/>
      <c r="E6" s="1"/>
    </row>
    <row r="7" spans="2:15" ht="23.25" customHeight="1">
      <c r="B7" s="199" t="s">
        <v>513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2:15" ht="34.5" customHeight="1">
      <c r="B8" s="199" t="s">
        <v>304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2:15" ht="21.75" customHeight="1">
      <c r="B9" s="213" t="s">
        <v>469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5"/>
    </row>
    <row r="10" spans="2:15" ht="32.25" customHeight="1">
      <c r="B10" s="199" t="s">
        <v>302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2:15" s="10" customFormat="1" ht="33.75" customHeight="1">
      <c r="B11" s="203" t="s">
        <v>468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</row>
    <row r="12" spans="2:15" s="10" customFormat="1" ht="50.25" customHeight="1">
      <c r="B12" s="207" t="s">
        <v>523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</row>
    <row r="13" spans="2:15" s="10" customFormat="1" ht="35.25" customHeight="1">
      <c r="B13" s="200" t="s">
        <v>525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</row>
    <row r="15" spans="3:14" ht="19.5" thickBot="1">
      <c r="C15" s="11"/>
      <c r="D15" s="212" t="s">
        <v>255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6:11" ht="15.75" thickBot="1">
      <c r="F16" s="13" t="s">
        <v>196</v>
      </c>
      <c r="G16" s="155">
        <v>1.23</v>
      </c>
      <c r="H16" s="13" t="s">
        <v>7</v>
      </c>
      <c r="I16" s="158">
        <v>1.18</v>
      </c>
      <c r="J16" s="151" t="s">
        <v>17</v>
      </c>
      <c r="K16" s="16">
        <v>1.3</v>
      </c>
    </row>
    <row r="17" spans="6:9" ht="15">
      <c r="F17" s="14" t="s">
        <v>114</v>
      </c>
      <c r="G17" s="156">
        <v>1.17</v>
      </c>
      <c r="H17" s="14" t="s">
        <v>29</v>
      </c>
      <c r="I17" s="159">
        <v>1.12</v>
      </c>
    </row>
    <row r="18" spans="6:15" ht="15" customHeight="1">
      <c r="F18" s="14" t="s">
        <v>124</v>
      </c>
      <c r="G18" s="156">
        <v>1.12</v>
      </c>
      <c r="H18" s="14" t="s">
        <v>102</v>
      </c>
      <c r="I18" s="159">
        <v>1.07</v>
      </c>
      <c r="L18" s="62"/>
      <c r="M18" s="62"/>
      <c r="N18" s="62"/>
      <c r="O18" s="62"/>
    </row>
    <row r="19" spans="6:15" ht="15" customHeight="1">
      <c r="F19" s="14" t="s">
        <v>127</v>
      </c>
      <c r="G19" s="156">
        <v>1.07</v>
      </c>
      <c r="H19" s="14" t="s">
        <v>5</v>
      </c>
      <c r="I19" s="160">
        <v>1.03</v>
      </c>
      <c r="L19" s="62"/>
      <c r="M19" s="62"/>
      <c r="N19" s="62"/>
      <c r="O19" s="62"/>
    </row>
    <row r="20" spans="6:15" ht="15" customHeight="1">
      <c r="F20" s="14" t="s">
        <v>131</v>
      </c>
      <c r="G20" s="156">
        <v>1.04</v>
      </c>
      <c r="H20" s="14" t="s">
        <v>107</v>
      </c>
      <c r="I20" s="15">
        <v>1</v>
      </c>
      <c r="L20" s="62"/>
      <c r="M20" s="62"/>
      <c r="N20" s="62"/>
      <c r="O20" s="62"/>
    </row>
    <row r="21" spans="6:9" ht="15">
      <c r="F21" s="14" t="s">
        <v>63</v>
      </c>
      <c r="G21" s="156">
        <v>1.1</v>
      </c>
      <c r="H21" s="14" t="s">
        <v>10</v>
      </c>
      <c r="I21" s="159">
        <v>1.05</v>
      </c>
    </row>
    <row r="22" spans="6:9" ht="15">
      <c r="F22" s="14" t="s">
        <v>64</v>
      </c>
      <c r="G22" s="156">
        <v>1.17</v>
      </c>
      <c r="H22" s="14" t="s">
        <v>26</v>
      </c>
      <c r="I22" s="159">
        <v>1.1</v>
      </c>
    </row>
    <row r="23" spans="6:11" s="10" customFormat="1" ht="15.75" thickBot="1">
      <c r="F23" s="138" t="s">
        <v>349</v>
      </c>
      <c r="G23" s="157">
        <v>1.25</v>
      </c>
      <c r="H23" s="152" t="s">
        <v>489</v>
      </c>
      <c r="I23" s="161">
        <v>1.21</v>
      </c>
      <c r="K23" s="12"/>
    </row>
    <row r="24" spans="2:14" ht="15">
      <c r="B24" s="211" t="s">
        <v>303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56"/>
    </row>
    <row r="25" spans="2:14" ht="15">
      <c r="B25" s="211" t="s">
        <v>526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</row>
    <row r="26" spans="2:3" ht="15">
      <c r="B26" s="206" t="s">
        <v>350</v>
      </c>
      <c r="C26" s="206"/>
    </row>
    <row r="27" ht="15">
      <c r="M27" s="10"/>
    </row>
  </sheetData>
  <sheetProtection/>
  <mergeCells count="12">
    <mergeCell ref="B8:O8"/>
    <mergeCell ref="B9:O9"/>
    <mergeCell ref="B10:O10"/>
    <mergeCell ref="B13:O13"/>
    <mergeCell ref="B11:O11"/>
    <mergeCell ref="B26:C26"/>
    <mergeCell ref="B12:O12"/>
    <mergeCell ref="B2:D2"/>
    <mergeCell ref="B24:M24"/>
    <mergeCell ref="B25:N25"/>
    <mergeCell ref="D15:N15"/>
    <mergeCell ref="B7:O7"/>
  </mergeCells>
  <hyperlinks>
    <hyperlink ref="B26" r:id="rId1" display="www.jakubsrom.cz"/>
    <hyperlink ref="O4" r:id="rId2" display="www.skradiosport.cz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oddílový žebříček 2012</dc:title>
  <dc:subject/>
  <dc:creator>Jakub Šrom</dc:creator>
  <cp:keywords>GBM</cp:keywords>
  <dc:description/>
  <cp:lastModifiedBy>Jakub Šrom</cp:lastModifiedBy>
  <cp:lastPrinted>2016-08-25T11:01:35Z</cp:lastPrinted>
  <dcterms:created xsi:type="dcterms:W3CDTF">2013-01-07T17:37:59Z</dcterms:created>
  <dcterms:modified xsi:type="dcterms:W3CDTF">2016-12-31T14:31:50Z</dcterms:modified>
  <cp:category>ROB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